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drawings/drawing19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drawings/drawing7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Rekapitulace stavby" sheetId="1" r:id="rId1"/>
    <sheet name="0601 - Bytový dům č.p.310..." sheetId="2" state="hidden" r:id="rId2"/>
    <sheet name="0602 - Bytový dům č.p.310..." sheetId="3" state="hidden" r:id="rId3"/>
    <sheet name="0603 - Bytový dům č.p.337..." sheetId="4" state="hidden" r:id="rId4"/>
    <sheet name="0604 - Bytový dům č.p.337..." sheetId="5" state="hidden" r:id="rId5"/>
    <sheet name="0611 - Elektroinstalace -..." sheetId="6" state="hidden" r:id="rId6"/>
    <sheet name="0612 - Elektroinstalace _..." sheetId="7" state="hidden" r:id="rId7"/>
    <sheet name="0613 - Fotovoltaická elek..." sheetId="8" state="hidden" r:id="rId8"/>
    <sheet name="0621 - BD č.p.3106 - Tope..." sheetId="9" state="hidden" r:id="rId9"/>
    <sheet name="0622 - BD č.p.3106 - MaR ..." sheetId="10" state="hidden" r:id="rId10"/>
    <sheet name="0623 - BD č.p.3106 - Tope..." sheetId="11" state="hidden" r:id="rId11"/>
    <sheet name="0624 - BD č.p.3106 - MaR ..." sheetId="12" state="hidden" r:id="rId12"/>
    <sheet name="0625 - BD č.p.3106 - Tope..." sheetId="13" state="hidden" r:id="rId13"/>
    <sheet name="0626 - BD č.p.3106 - MaR ..." sheetId="14" state="hidden" r:id="rId14"/>
    <sheet name="0631 - BD č.p.3373 - Tope..." sheetId="15" state="hidden" r:id="rId15"/>
    <sheet name="0632 - BD č.p.3373 - MaR ..." sheetId="16" state="hidden" r:id="rId16"/>
    <sheet name="0633 - BD č.p.3373 - Tope..." sheetId="17" state="hidden" r:id="rId17"/>
    <sheet name="0634 - BD č.p.3373 - MaR ..." sheetId="18" state="hidden" r:id="rId18"/>
    <sheet name="0635 - BD č.p.3373 - Tope..." sheetId="19" state="hidden" r:id="rId19"/>
    <sheet name="0636 - BD č.p.3373 - MaR ..." sheetId="20" state="hidden" r:id="rId20"/>
    <sheet name="0637 - BD č.p.3373 - Tope..." sheetId="21" state="hidden" r:id="rId21"/>
    <sheet name="0638 - BD č.p.3373 - MaR ..." sheetId="22" state="hidden" r:id="rId22"/>
    <sheet name="0640 - Vedlejší rozpočtov..." sheetId="23" state="hidden" r:id="rId23"/>
  </sheets>
  <definedNames>
    <definedName name="_xlnm._FilterDatabase" localSheetId="1" hidden="1">'0601 - Bytový dům č.p.310...'!$C$135:$K$446</definedName>
    <definedName name="_xlnm._FilterDatabase" localSheetId="2" hidden="1">'0602 - Bytový dům č.p.310...'!$C$122:$K$157</definedName>
    <definedName name="_xlnm._FilterDatabase" localSheetId="3" hidden="1">'0603 - Bytový dům č.p.337...'!$C$137:$K$582</definedName>
    <definedName name="_xlnm._FilterDatabase" localSheetId="4" hidden="1">'0604 - Bytový dům č.p.337...'!$C$129:$K$271</definedName>
    <definedName name="_xlnm._FilterDatabase" localSheetId="5" hidden="1">'0611 - Elektroinstalace -...'!$C$123:$K$189</definedName>
    <definedName name="_xlnm._FilterDatabase" localSheetId="6" hidden="1">'0612 - Elektroinstalace _...'!$C$119:$K$132</definedName>
    <definedName name="_xlnm._FilterDatabase" localSheetId="7" hidden="1">'0613 - Fotovoltaická elek...'!$C$117:$K$121</definedName>
    <definedName name="_xlnm._FilterDatabase" localSheetId="8" hidden="1">'0621 - BD č.p.3106 - Tope...'!$C$119:$K$156</definedName>
    <definedName name="_xlnm._FilterDatabase" localSheetId="9" hidden="1">'0622 - BD č.p.3106 - MaR ...'!$C$116:$K$133</definedName>
    <definedName name="_xlnm._FilterDatabase" localSheetId="10" hidden="1">'0623 - BD č.p.3106 - Tope...'!$C$119:$K$156</definedName>
    <definedName name="_xlnm._FilterDatabase" localSheetId="11" hidden="1">'0624 - BD č.p.3106 - MaR ...'!$C$116:$K$133</definedName>
    <definedName name="_xlnm._FilterDatabase" localSheetId="12" hidden="1">'0625 - BD č.p.3106 - Tope...'!$C$119:$K$156</definedName>
    <definedName name="_xlnm._FilterDatabase" localSheetId="13" hidden="1">'0626 - BD č.p.3106 - MaR ...'!$C$116:$K$133</definedName>
    <definedName name="_xlnm._FilterDatabase" localSheetId="14" hidden="1">'0631 - BD č.p.3373 - Tope...'!$C$119:$K$156</definedName>
    <definedName name="_xlnm._FilterDatabase" localSheetId="15" hidden="1">'0632 - BD č.p.3373 - MaR ...'!$C$116:$K$133</definedName>
    <definedName name="_xlnm._FilterDatabase" localSheetId="16" hidden="1">'0633 - BD č.p.3373 - Tope...'!$C$119:$K$156</definedName>
    <definedName name="_xlnm._FilterDatabase" localSheetId="17" hidden="1">'0634 - BD č.p.3373 - MaR ...'!$C$116:$K$133</definedName>
    <definedName name="_xlnm._FilterDatabase" localSheetId="18" hidden="1">'0635 - BD č.p.3373 - Tope...'!$C$119:$K$156</definedName>
    <definedName name="_xlnm._FilterDatabase" localSheetId="19" hidden="1">'0636 - BD č.p.3373 - MaR ...'!$C$116:$K$133</definedName>
    <definedName name="_xlnm._FilterDatabase" localSheetId="20" hidden="1">'0637 - BD č.p.3373 - Tope...'!$C$119:$K$156</definedName>
    <definedName name="_xlnm._FilterDatabase" localSheetId="21" hidden="1">'0638 - BD č.p.3373 - MaR ...'!$C$116:$K$133</definedName>
    <definedName name="_xlnm._FilterDatabase" localSheetId="22" hidden="1">'0640 - Vedlejší rozpočtov...'!$C$118:$K$130</definedName>
    <definedName name="_xlnm.Print_Titles" localSheetId="1">'0601 - Bytový dům č.p.310...'!$135:$135</definedName>
    <definedName name="_xlnm.Print_Titles" localSheetId="2">'0602 - Bytový dům č.p.310...'!$122:$122</definedName>
    <definedName name="_xlnm.Print_Titles" localSheetId="3">'0603 - Bytový dům č.p.337...'!$137:$137</definedName>
    <definedName name="_xlnm.Print_Titles" localSheetId="4">'0604 - Bytový dům č.p.337...'!$129:$129</definedName>
    <definedName name="_xlnm.Print_Titles" localSheetId="5">'0611 - Elektroinstalace -...'!$123:$123</definedName>
    <definedName name="_xlnm.Print_Titles" localSheetId="6">'0612 - Elektroinstalace _...'!$119:$119</definedName>
    <definedName name="_xlnm.Print_Titles" localSheetId="7">'0613 - Fotovoltaická elek...'!$117:$117</definedName>
    <definedName name="_xlnm.Print_Titles" localSheetId="8">'0621 - BD č.p.3106 - Tope...'!$119:$119</definedName>
    <definedName name="_xlnm.Print_Titles" localSheetId="9">'0622 - BD č.p.3106 - MaR ...'!$116:$116</definedName>
    <definedName name="_xlnm.Print_Titles" localSheetId="10">'0623 - BD č.p.3106 - Tope...'!$119:$119</definedName>
    <definedName name="_xlnm.Print_Titles" localSheetId="11">'0624 - BD č.p.3106 - MaR ...'!$116:$116</definedName>
    <definedName name="_xlnm.Print_Titles" localSheetId="12">'0625 - BD č.p.3106 - Tope...'!$119:$119</definedName>
    <definedName name="_xlnm.Print_Titles" localSheetId="13">'0626 - BD č.p.3106 - MaR ...'!$116:$116</definedName>
    <definedName name="_xlnm.Print_Titles" localSheetId="14">'0631 - BD č.p.3373 - Tope...'!$119:$119</definedName>
    <definedName name="_xlnm.Print_Titles" localSheetId="15">'0632 - BD č.p.3373 - MaR ...'!$116:$116</definedName>
    <definedName name="_xlnm.Print_Titles" localSheetId="16">'0633 - BD č.p.3373 - Tope...'!$119:$119</definedName>
    <definedName name="_xlnm.Print_Titles" localSheetId="17">'0634 - BD č.p.3373 - MaR ...'!$116:$116</definedName>
    <definedName name="_xlnm.Print_Titles" localSheetId="18">'0635 - BD č.p.3373 - Tope...'!$119:$119</definedName>
    <definedName name="_xlnm.Print_Titles" localSheetId="19">'0636 - BD č.p.3373 - MaR ...'!$116:$116</definedName>
    <definedName name="_xlnm.Print_Titles" localSheetId="20">'0637 - BD č.p.3373 - Tope...'!$119:$119</definedName>
    <definedName name="_xlnm.Print_Titles" localSheetId="21">'0638 - BD č.p.3373 - MaR ...'!$116:$116</definedName>
    <definedName name="_xlnm.Print_Titles" localSheetId="22">'0640 - Vedlejší rozpočtov...'!$118:$118</definedName>
    <definedName name="_xlnm.Print_Titles" localSheetId="0">'Rekapitulace stavby'!$92:$92</definedName>
    <definedName name="_xlnm.Print_Area" localSheetId="1">'0601 - Bytový dům č.p.310...'!$C$123:$K$446</definedName>
    <definedName name="_xlnm.Print_Area" localSheetId="2">'0602 - Bytový dům č.p.310...'!$C$110:$K$157</definedName>
    <definedName name="_xlnm.Print_Area" localSheetId="3">'0603 - Bytový dům č.p.337...'!$C$125:$K$582</definedName>
    <definedName name="_xlnm.Print_Area" localSheetId="4">'0604 - Bytový dům č.p.337...'!$C$117:$K$271</definedName>
    <definedName name="_xlnm.Print_Area" localSheetId="5">'0611 - Elektroinstalace -...'!$C$111:$K$189</definedName>
    <definedName name="_xlnm.Print_Area" localSheetId="6">'0612 - Elektroinstalace _...'!$C$107:$K$132</definedName>
    <definedName name="_xlnm.Print_Area" localSheetId="7">'0613 - Fotovoltaická elek...'!$C$105:$K$121</definedName>
    <definedName name="_xlnm.Print_Area" localSheetId="8">'0621 - BD č.p.3106 - Tope...'!$C$107:$K$156</definedName>
    <definedName name="_xlnm.Print_Area" localSheetId="9">'0622 - BD č.p.3106 - MaR ...'!$C$104:$K$133</definedName>
    <definedName name="_xlnm.Print_Area" localSheetId="10">'0623 - BD č.p.3106 - Tope...'!$C$107:$K$156</definedName>
    <definedName name="_xlnm.Print_Area" localSheetId="11">'0624 - BD č.p.3106 - MaR ...'!$C$104:$K$133</definedName>
    <definedName name="_xlnm.Print_Area" localSheetId="12">'0625 - BD č.p.3106 - Tope...'!$C$107:$K$156</definedName>
    <definedName name="_xlnm.Print_Area" localSheetId="13">'0626 - BD č.p.3106 - MaR ...'!$C$104:$K$133</definedName>
    <definedName name="_xlnm.Print_Area" localSheetId="14">'0631 - BD č.p.3373 - Tope...'!$C$107:$K$156</definedName>
    <definedName name="_xlnm.Print_Area" localSheetId="15">'0632 - BD č.p.3373 - MaR ...'!$C$104:$K$133</definedName>
    <definedName name="_xlnm.Print_Area" localSheetId="16">'0633 - BD č.p.3373 - Tope...'!$C$107:$K$156</definedName>
    <definedName name="_xlnm.Print_Area" localSheetId="17">'0634 - BD č.p.3373 - MaR ...'!$C$104:$K$133</definedName>
    <definedName name="_xlnm.Print_Area" localSheetId="18">'0635 - BD č.p.3373 - Tope...'!$C$107:$K$156</definedName>
    <definedName name="_xlnm.Print_Area" localSheetId="19">'0636 - BD č.p.3373 - MaR ...'!$C$104:$K$133</definedName>
    <definedName name="_xlnm.Print_Area" localSheetId="20">'0637 - BD č.p.3373 - Tope...'!$C$107:$K$156</definedName>
    <definedName name="_xlnm.Print_Area" localSheetId="21">'0638 - BD č.p.3373 - MaR ...'!$C$104:$K$133</definedName>
    <definedName name="_xlnm.Print_Area" localSheetId="22">'0640 - Vedlejší rozpočtov...'!$C$106:$K$130</definedName>
    <definedName name="_xlnm.Print_Area" localSheetId="0">'Rekapitulace stavby'!$D$4:$AO$76,'Rekapitulace stavby'!$C$82:$AQ$117</definedName>
  </definedNames>
  <calcPr calcId="125725"/>
</workbook>
</file>

<file path=xl/calcChain.xml><?xml version="1.0" encoding="utf-8"?>
<calcChain xmlns="http://schemas.openxmlformats.org/spreadsheetml/2006/main">
  <c r="J37" i="23"/>
  <c r="J36"/>
  <c r="AY116" i="1" s="1"/>
  <c r="J35" i="23"/>
  <c r="AX116" i="1" s="1"/>
  <c r="BI130" i="23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J115"/>
  <c r="F113"/>
  <c r="E111"/>
  <c r="J91"/>
  <c r="F89"/>
  <c r="E87"/>
  <c r="J24"/>
  <c r="E24"/>
  <c r="J116" s="1"/>
  <c r="J23"/>
  <c r="J18"/>
  <c r="E18"/>
  <c r="F116"/>
  <c r="J17"/>
  <c r="J15"/>
  <c r="E15"/>
  <c r="F91"/>
  <c r="J14"/>
  <c r="J12"/>
  <c r="J113" s="1"/>
  <c r="E7"/>
  <c r="E109" s="1"/>
  <c r="J37" i="22"/>
  <c r="J36"/>
  <c r="AY115" i="1"/>
  <c r="J35" i="22"/>
  <c r="AX115" i="1"/>
  <c r="BI133" i="22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BI120"/>
  <c r="BH120"/>
  <c r="BG120"/>
  <c r="BE120"/>
  <c r="T120"/>
  <c r="R120"/>
  <c r="P120"/>
  <c r="BI119"/>
  <c r="BH119"/>
  <c r="BG119"/>
  <c r="BE119"/>
  <c r="T119"/>
  <c r="R119"/>
  <c r="P119"/>
  <c r="F111"/>
  <c r="E109"/>
  <c r="F89"/>
  <c r="E87"/>
  <c r="J24"/>
  <c r="E24"/>
  <c r="J114" s="1"/>
  <c r="J23"/>
  <c r="J21"/>
  <c r="E21"/>
  <c r="J91" s="1"/>
  <c r="J20"/>
  <c r="J18"/>
  <c r="E18"/>
  <c r="F114" s="1"/>
  <c r="J17"/>
  <c r="J15"/>
  <c r="E15"/>
  <c r="F113" s="1"/>
  <c r="J14"/>
  <c r="J12"/>
  <c r="J111" s="1"/>
  <c r="E7"/>
  <c r="E107" s="1"/>
  <c r="J37" i="21"/>
  <c r="J36"/>
  <c r="AY114" i="1" s="1"/>
  <c r="J35" i="21"/>
  <c r="AX114" i="1"/>
  <c r="BI156" i="21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3"/>
  <c r="BH123"/>
  <c r="BG123"/>
  <c r="BE123"/>
  <c r="T123"/>
  <c r="R123"/>
  <c r="P123"/>
  <c r="BI122"/>
  <c r="BH122"/>
  <c r="BG122"/>
  <c r="BE122"/>
  <c r="T122"/>
  <c r="R122"/>
  <c r="P122"/>
  <c r="F114"/>
  <c r="E112"/>
  <c r="F89"/>
  <c r="E87"/>
  <c r="J24"/>
  <c r="E24"/>
  <c r="J92" s="1"/>
  <c r="J23"/>
  <c r="J21"/>
  <c r="E21"/>
  <c r="J116" s="1"/>
  <c r="J20"/>
  <c r="J18"/>
  <c r="E18"/>
  <c r="F117" s="1"/>
  <c r="J17"/>
  <c r="J15"/>
  <c r="E15"/>
  <c r="F91" s="1"/>
  <c r="J14"/>
  <c r="J12"/>
  <c r="J114" s="1"/>
  <c r="E7"/>
  <c r="E110"/>
  <c r="J37" i="20"/>
  <c r="J36"/>
  <c r="AY113" i="1" s="1"/>
  <c r="J35" i="20"/>
  <c r="AX113" i="1" s="1"/>
  <c r="BI133" i="20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BI120"/>
  <c r="BH120"/>
  <c r="BG120"/>
  <c r="BE120"/>
  <c r="T120"/>
  <c r="R120"/>
  <c r="P120"/>
  <c r="BI119"/>
  <c r="BH119"/>
  <c r="BG119"/>
  <c r="BE119"/>
  <c r="T119"/>
  <c r="R119"/>
  <c r="P119"/>
  <c r="F111"/>
  <c r="E109"/>
  <c r="F89"/>
  <c r="E87"/>
  <c r="J24"/>
  <c r="E24"/>
  <c r="J114" s="1"/>
  <c r="J23"/>
  <c r="J21"/>
  <c r="E21"/>
  <c r="J113" s="1"/>
  <c r="J20"/>
  <c r="J18"/>
  <c r="E18"/>
  <c r="F114" s="1"/>
  <c r="J17"/>
  <c r="J15"/>
  <c r="E15"/>
  <c r="F91" s="1"/>
  <c r="J14"/>
  <c r="J12"/>
  <c r="J111"/>
  <c r="E7"/>
  <c r="E85" s="1"/>
  <c r="J37" i="19"/>
  <c r="J36"/>
  <c r="AY112" i="1" s="1"/>
  <c r="J35" i="19"/>
  <c r="AX112" i="1" s="1"/>
  <c r="BI156" i="19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3"/>
  <c r="BH123"/>
  <c r="BG123"/>
  <c r="BE123"/>
  <c r="T123"/>
  <c r="R123"/>
  <c r="P123"/>
  <c r="BI122"/>
  <c r="BH122"/>
  <c r="BG122"/>
  <c r="BE122"/>
  <c r="T122"/>
  <c r="R122"/>
  <c r="P122"/>
  <c r="F114"/>
  <c r="E112"/>
  <c r="F89"/>
  <c r="E87"/>
  <c r="J24"/>
  <c r="E24"/>
  <c r="J92" s="1"/>
  <c r="J23"/>
  <c r="J21"/>
  <c r="E21"/>
  <c r="J91" s="1"/>
  <c r="J20"/>
  <c r="J18"/>
  <c r="E18"/>
  <c r="F92" s="1"/>
  <c r="J17"/>
  <c r="J15"/>
  <c r="E15"/>
  <c r="F116" s="1"/>
  <c r="J14"/>
  <c r="J12"/>
  <c r="J89" s="1"/>
  <c r="E7"/>
  <c r="E110"/>
  <c r="J37" i="18"/>
  <c r="J36"/>
  <c r="AY111" i="1" s="1"/>
  <c r="J35" i="18"/>
  <c r="AX111" i="1"/>
  <c r="BI133" i="18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BI120"/>
  <c r="BH120"/>
  <c r="BG120"/>
  <c r="BE120"/>
  <c r="T120"/>
  <c r="R120"/>
  <c r="P120"/>
  <c r="BI119"/>
  <c r="BH119"/>
  <c r="BG119"/>
  <c r="BE119"/>
  <c r="T119"/>
  <c r="R119"/>
  <c r="P119"/>
  <c r="F111"/>
  <c r="E109"/>
  <c r="F89"/>
  <c r="E87"/>
  <c r="J24"/>
  <c r="E24"/>
  <c r="J114" s="1"/>
  <c r="J23"/>
  <c r="J21"/>
  <c r="E21"/>
  <c r="J91"/>
  <c r="J20"/>
  <c r="J18"/>
  <c r="E18"/>
  <c r="F114"/>
  <c r="J17"/>
  <c r="J15"/>
  <c r="E15"/>
  <c r="F113"/>
  <c r="J14"/>
  <c r="J12"/>
  <c r="J89" s="1"/>
  <c r="E7"/>
  <c r="E107" s="1"/>
  <c r="J37" i="17"/>
  <c r="J36"/>
  <c r="AY110" i="1"/>
  <c r="J35" i="17"/>
  <c r="AX110" i="1" s="1"/>
  <c r="BI156" i="17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3"/>
  <c r="BH123"/>
  <c r="BG123"/>
  <c r="BE123"/>
  <c r="T123"/>
  <c r="R123"/>
  <c r="P123"/>
  <c r="BI122"/>
  <c r="BH122"/>
  <c r="BG122"/>
  <c r="BE122"/>
  <c r="T122"/>
  <c r="R122"/>
  <c r="P122"/>
  <c r="F114"/>
  <c r="E112"/>
  <c r="F89"/>
  <c r="E87"/>
  <c r="J24"/>
  <c r="E24"/>
  <c r="J92" s="1"/>
  <c r="J23"/>
  <c r="J21"/>
  <c r="E21"/>
  <c r="J116" s="1"/>
  <c r="J20"/>
  <c r="J18"/>
  <c r="E18"/>
  <c r="F117" s="1"/>
  <c r="J17"/>
  <c r="J15"/>
  <c r="E15"/>
  <c r="F91" s="1"/>
  <c r="J14"/>
  <c r="J12"/>
  <c r="J114"/>
  <c r="E7"/>
  <c r="E110" s="1"/>
  <c r="J37" i="16"/>
  <c r="J36"/>
  <c r="AY109" i="1" s="1"/>
  <c r="J35" i="16"/>
  <c r="AX109" i="1" s="1"/>
  <c r="BI133" i="16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BI120"/>
  <c r="BH120"/>
  <c r="BG120"/>
  <c r="BE120"/>
  <c r="T120"/>
  <c r="R120"/>
  <c r="P120"/>
  <c r="BI119"/>
  <c r="BH119"/>
  <c r="BG119"/>
  <c r="BE119"/>
  <c r="T119"/>
  <c r="R119"/>
  <c r="P119"/>
  <c r="F111"/>
  <c r="E109"/>
  <c r="F89"/>
  <c r="E87"/>
  <c r="J24"/>
  <c r="E24"/>
  <c r="J114" s="1"/>
  <c r="J23"/>
  <c r="J21"/>
  <c r="E21"/>
  <c r="J113" s="1"/>
  <c r="J20"/>
  <c r="J18"/>
  <c r="E18"/>
  <c r="F92" s="1"/>
  <c r="J17"/>
  <c r="J15"/>
  <c r="E15"/>
  <c r="F113" s="1"/>
  <c r="J14"/>
  <c r="J12"/>
  <c r="J111"/>
  <c r="E7"/>
  <c r="E107"/>
  <c r="J37" i="15"/>
  <c r="J36"/>
  <c r="AY108" i="1" s="1"/>
  <c r="J35" i="15"/>
  <c r="AX108" i="1" s="1"/>
  <c r="BI156" i="15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3"/>
  <c r="BH123"/>
  <c r="BG123"/>
  <c r="BE123"/>
  <c r="T123"/>
  <c r="R123"/>
  <c r="P123"/>
  <c r="BI122"/>
  <c r="BH122"/>
  <c r="BG122"/>
  <c r="BE122"/>
  <c r="T122"/>
  <c r="R122"/>
  <c r="P122"/>
  <c r="F114"/>
  <c r="E112"/>
  <c r="F89"/>
  <c r="E87"/>
  <c r="J24"/>
  <c r="E24"/>
  <c r="J92"/>
  <c r="J23"/>
  <c r="J21"/>
  <c r="E21"/>
  <c r="J91"/>
  <c r="J20"/>
  <c r="J18"/>
  <c r="E18"/>
  <c r="F117"/>
  <c r="J17"/>
  <c r="J15"/>
  <c r="E15"/>
  <c r="F116"/>
  <c r="J14"/>
  <c r="J12"/>
  <c r="J114" s="1"/>
  <c r="E7"/>
  <c r="E110" s="1"/>
  <c r="J37" i="14"/>
  <c r="J36"/>
  <c r="AY107" i="1"/>
  <c r="J35" i="14"/>
  <c r="AX107" i="1" s="1"/>
  <c r="BI133" i="14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BI120"/>
  <c r="BH120"/>
  <c r="BG120"/>
  <c r="BE120"/>
  <c r="T120"/>
  <c r="R120"/>
  <c r="P120"/>
  <c r="BI119"/>
  <c r="BH119"/>
  <c r="BG119"/>
  <c r="BE119"/>
  <c r="T119"/>
  <c r="R119"/>
  <c r="P119"/>
  <c r="F111"/>
  <c r="E109"/>
  <c r="F89"/>
  <c r="E87"/>
  <c r="J24"/>
  <c r="E24"/>
  <c r="J92" s="1"/>
  <c r="J23"/>
  <c r="J21"/>
  <c r="E21"/>
  <c r="J113" s="1"/>
  <c r="J20"/>
  <c r="J18"/>
  <c r="E18"/>
  <c r="F114" s="1"/>
  <c r="J17"/>
  <c r="J15"/>
  <c r="E15"/>
  <c r="F91" s="1"/>
  <c r="J14"/>
  <c r="J12"/>
  <c r="J111" s="1"/>
  <c r="E7"/>
  <c r="E107" s="1"/>
  <c r="J37" i="13"/>
  <c r="J36"/>
  <c r="AY106" i="1" s="1"/>
  <c r="J35" i="13"/>
  <c r="AX106" i="1"/>
  <c r="BI156" i="13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3"/>
  <c r="BH123"/>
  <c r="BG123"/>
  <c r="BE123"/>
  <c r="T123"/>
  <c r="R123"/>
  <c r="P123"/>
  <c r="BI122"/>
  <c r="BH122"/>
  <c r="BG122"/>
  <c r="BE122"/>
  <c r="T122"/>
  <c r="R122"/>
  <c r="P122"/>
  <c r="F114"/>
  <c r="E112"/>
  <c r="F89"/>
  <c r="E87"/>
  <c r="J24"/>
  <c r="E24"/>
  <c r="J117" s="1"/>
  <c r="J23"/>
  <c r="J21"/>
  <c r="E21"/>
  <c r="J91" s="1"/>
  <c r="J20"/>
  <c r="J18"/>
  <c r="E18"/>
  <c r="F92" s="1"/>
  <c r="J17"/>
  <c r="J15"/>
  <c r="E15"/>
  <c r="F116" s="1"/>
  <c r="J14"/>
  <c r="J12"/>
  <c r="J114" s="1"/>
  <c r="E7"/>
  <c r="E110"/>
  <c r="J37" i="12"/>
  <c r="J36"/>
  <c r="AY105" i="1" s="1"/>
  <c r="J35" i="12"/>
  <c r="AX105" i="1" s="1"/>
  <c r="BI133" i="12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BI120"/>
  <c r="BH120"/>
  <c r="BG120"/>
  <c r="BE120"/>
  <c r="T120"/>
  <c r="R120"/>
  <c r="P120"/>
  <c r="BI119"/>
  <c r="BH119"/>
  <c r="BG119"/>
  <c r="BE119"/>
  <c r="T119"/>
  <c r="R119"/>
  <c r="P119"/>
  <c r="F111"/>
  <c r="E109"/>
  <c r="F89"/>
  <c r="E87"/>
  <c r="J24"/>
  <c r="E24"/>
  <c r="J92" s="1"/>
  <c r="J23"/>
  <c r="J21"/>
  <c r="E21"/>
  <c r="J91" s="1"/>
  <c r="J20"/>
  <c r="J18"/>
  <c r="E18"/>
  <c r="F114" s="1"/>
  <c r="J17"/>
  <c r="J15"/>
  <c r="E15"/>
  <c r="F91" s="1"/>
  <c r="J14"/>
  <c r="J12"/>
  <c r="J111"/>
  <c r="E7"/>
  <c r="E85" s="1"/>
  <c r="J37" i="11"/>
  <c r="J36"/>
  <c r="AY104" i="1" s="1"/>
  <c r="J35" i="11"/>
  <c r="AX104" i="1" s="1"/>
  <c r="BI156" i="11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3"/>
  <c r="BH123"/>
  <c r="BG123"/>
  <c r="BE123"/>
  <c r="T123"/>
  <c r="R123"/>
  <c r="P123"/>
  <c r="BI122"/>
  <c r="BH122"/>
  <c r="BG122"/>
  <c r="BE122"/>
  <c r="T122"/>
  <c r="R122"/>
  <c r="P122"/>
  <c r="F114"/>
  <c r="E112"/>
  <c r="F89"/>
  <c r="E87"/>
  <c r="J24"/>
  <c r="E24"/>
  <c r="J92" s="1"/>
  <c r="J23"/>
  <c r="J21"/>
  <c r="E21"/>
  <c r="J91" s="1"/>
  <c r="J20"/>
  <c r="J18"/>
  <c r="E18"/>
  <c r="F117" s="1"/>
  <c r="J17"/>
  <c r="J15"/>
  <c r="E15"/>
  <c r="F116" s="1"/>
  <c r="J14"/>
  <c r="J12"/>
  <c r="J89" s="1"/>
  <c r="E7"/>
  <c r="E85" s="1"/>
  <c r="J37" i="10"/>
  <c r="J36"/>
  <c r="AY103" i="1" s="1"/>
  <c r="J35" i="10"/>
  <c r="AX103" i="1"/>
  <c r="BI133" i="10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BI120"/>
  <c r="BH120"/>
  <c r="BG120"/>
  <c r="BE120"/>
  <c r="T120"/>
  <c r="R120"/>
  <c r="P120"/>
  <c r="BI119"/>
  <c r="BH119"/>
  <c r="BG119"/>
  <c r="BE119"/>
  <c r="T119"/>
  <c r="R119"/>
  <c r="P119"/>
  <c r="F111"/>
  <c r="E109"/>
  <c r="F89"/>
  <c r="E87"/>
  <c r="J24"/>
  <c r="E24"/>
  <c r="J114" s="1"/>
  <c r="J23"/>
  <c r="J21"/>
  <c r="E21"/>
  <c r="J91"/>
  <c r="J20"/>
  <c r="J18"/>
  <c r="E18"/>
  <c r="F114"/>
  <c r="J17"/>
  <c r="J15"/>
  <c r="E15"/>
  <c r="F113"/>
  <c r="J14"/>
  <c r="J12"/>
  <c r="J111" s="1"/>
  <c r="E7"/>
  <c r="E107" s="1"/>
  <c r="J37" i="9"/>
  <c r="J36"/>
  <c r="AY102" i="1"/>
  <c r="J35" i="9"/>
  <c r="AX102" i="1"/>
  <c r="BI156" i="9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3"/>
  <c r="BH123"/>
  <c r="BG123"/>
  <c r="BE123"/>
  <c r="T123"/>
  <c r="R123"/>
  <c r="P123"/>
  <c r="BI122"/>
  <c r="BH122"/>
  <c r="BG122"/>
  <c r="BE122"/>
  <c r="T122"/>
  <c r="R122"/>
  <c r="P122"/>
  <c r="F114"/>
  <c r="E112"/>
  <c r="F89"/>
  <c r="E87"/>
  <c r="J24"/>
  <c r="E24"/>
  <c r="J92" s="1"/>
  <c r="J23"/>
  <c r="J21"/>
  <c r="E21"/>
  <c r="J91" s="1"/>
  <c r="J20"/>
  <c r="J18"/>
  <c r="E18"/>
  <c r="F117" s="1"/>
  <c r="J17"/>
  <c r="J15"/>
  <c r="E15"/>
  <c r="F116" s="1"/>
  <c r="J14"/>
  <c r="J12"/>
  <c r="J114"/>
  <c r="E7"/>
  <c r="E85"/>
  <c r="J37" i="8"/>
  <c r="J36"/>
  <c r="AY101" i="1" s="1"/>
  <c r="J35" i="8"/>
  <c r="AX101" i="1" s="1"/>
  <c r="BI121" i="8"/>
  <c r="F37" s="1"/>
  <c r="BD101" i="1" s="1"/>
  <c r="BH121" i="8"/>
  <c r="BG121"/>
  <c r="BE121"/>
  <c r="T121"/>
  <c r="T120" s="1"/>
  <c r="T119" s="1"/>
  <c r="T118" s="1"/>
  <c r="R121"/>
  <c r="R120" s="1"/>
  <c r="R119" s="1"/>
  <c r="R118" s="1"/>
  <c r="P121"/>
  <c r="P120" s="1"/>
  <c r="P119" s="1"/>
  <c r="P118" s="1"/>
  <c r="AU101" i="1" s="1"/>
  <c r="J115" i="8"/>
  <c r="J114"/>
  <c r="F112"/>
  <c r="E110"/>
  <c r="J92"/>
  <c r="J91"/>
  <c r="F89"/>
  <c r="E87"/>
  <c r="J18"/>
  <c r="E18"/>
  <c r="F92" s="1"/>
  <c r="J17"/>
  <c r="J15"/>
  <c r="E15"/>
  <c r="F114" s="1"/>
  <c r="J14"/>
  <c r="J12"/>
  <c r="J112" s="1"/>
  <c r="E7"/>
  <c r="E108"/>
  <c r="J37" i="7"/>
  <c r="J36"/>
  <c r="AY100" i="1" s="1"/>
  <c r="J35" i="7"/>
  <c r="AX100" i="1" s="1"/>
  <c r="BI132" i="7"/>
  <c r="BH132"/>
  <c r="BG132"/>
  <c r="BE132"/>
  <c r="T132"/>
  <c r="T131" s="1"/>
  <c r="R132"/>
  <c r="R131" s="1"/>
  <c r="P132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J117"/>
  <c r="J116"/>
  <c r="F114"/>
  <c r="E112"/>
  <c r="J92"/>
  <c r="J91"/>
  <c r="F89"/>
  <c r="E87"/>
  <c r="J18"/>
  <c r="E18"/>
  <c r="F92" s="1"/>
  <c r="J17"/>
  <c r="J15"/>
  <c r="E15"/>
  <c r="F116" s="1"/>
  <c r="J14"/>
  <c r="J12"/>
  <c r="J114" s="1"/>
  <c r="E7"/>
  <c r="E110"/>
  <c r="J37" i="6"/>
  <c r="J36"/>
  <c r="AY99" i="1" s="1"/>
  <c r="J35" i="6"/>
  <c r="AX99" i="1" s="1"/>
  <c r="BI189" i="6"/>
  <c r="BH189"/>
  <c r="BG189"/>
  <c r="BE189"/>
  <c r="T189"/>
  <c r="T188" s="1"/>
  <c r="R189"/>
  <c r="R188" s="1"/>
  <c r="P189"/>
  <c r="P188" s="1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8"/>
  <c r="BH128"/>
  <c r="BG128"/>
  <c r="BE128"/>
  <c r="T128"/>
  <c r="R128"/>
  <c r="P128"/>
  <c r="BI127"/>
  <c r="BH127"/>
  <c r="BG127"/>
  <c r="BE127"/>
  <c r="T127"/>
  <c r="R127"/>
  <c r="P127"/>
  <c r="J121"/>
  <c r="J120"/>
  <c r="F118"/>
  <c r="E116"/>
  <c r="J92"/>
  <c r="J91"/>
  <c r="F89"/>
  <c r="E87"/>
  <c r="J18"/>
  <c r="E18"/>
  <c r="F121" s="1"/>
  <c r="J17"/>
  <c r="J15"/>
  <c r="E15"/>
  <c r="F91" s="1"/>
  <c r="J14"/>
  <c r="J12"/>
  <c r="J118" s="1"/>
  <c r="E7"/>
  <c r="E114"/>
  <c r="J37" i="5"/>
  <c r="J36"/>
  <c r="AY98" i="1" s="1"/>
  <c r="J35" i="5"/>
  <c r="AX98" i="1"/>
  <c r="BI271" i="5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7"/>
  <c r="BH227"/>
  <c r="BG227"/>
  <c r="BE227"/>
  <c r="T227"/>
  <c r="R227"/>
  <c r="P227"/>
  <c r="BI226"/>
  <c r="BH226"/>
  <c r="BG226"/>
  <c r="BE226"/>
  <c r="T226"/>
  <c r="R226"/>
  <c r="P226"/>
  <c r="BI223"/>
  <c r="BH223"/>
  <c r="BG223"/>
  <c r="BE223"/>
  <c r="T223"/>
  <c r="T222"/>
  <c r="R223"/>
  <c r="R222" s="1"/>
  <c r="P223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T132" s="1"/>
  <c r="R133"/>
  <c r="R132" s="1"/>
  <c r="P133"/>
  <c r="P132" s="1"/>
  <c r="J127"/>
  <c r="J126"/>
  <c r="F124"/>
  <c r="E122"/>
  <c r="J92"/>
  <c r="J91"/>
  <c r="F89"/>
  <c r="E87"/>
  <c r="J18"/>
  <c r="E18"/>
  <c r="F92" s="1"/>
  <c r="J17"/>
  <c r="J15"/>
  <c r="E15"/>
  <c r="F126" s="1"/>
  <c r="J14"/>
  <c r="J12"/>
  <c r="J124" s="1"/>
  <c r="E7"/>
  <c r="E120"/>
  <c r="J37" i="4"/>
  <c r="J36"/>
  <c r="AY97" i="1" s="1"/>
  <c r="J35" i="4"/>
  <c r="AX97" i="1"/>
  <c r="BI582" i="4"/>
  <c r="BH582"/>
  <c r="BG582"/>
  <c r="BE582"/>
  <c r="T582"/>
  <c r="R582"/>
  <c r="P582"/>
  <c r="BI581"/>
  <c r="BH581"/>
  <c r="BG581"/>
  <c r="BE581"/>
  <c r="T581"/>
  <c r="R581"/>
  <c r="P581"/>
  <c r="BI579"/>
  <c r="BH579"/>
  <c r="BG579"/>
  <c r="BE579"/>
  <c r="T579"/>
  <c r="R579"/>
  <c r="P579"/>
  <c r="BI578"/>
  <c r="BH578"/>
  <c r="BG578"/>
  <c r="BE578"/>
  <c r="T578"/>
  <c r="R578"/>
  <c r="P578"/>
  <c r="BI577"/>
  <c r="BH577"/>
  <c r="BG577"/>
  <c r="BE577"/>
  <c r="T577"/>
  <c r="R577"/>
  <c r="P577"/>
  <c r="BI576"/>
  <c r="BH576"/>
  <c r="BG576"/>
  <c r="BE576"/>
  <c r="T576"/>
  <c r="R576"/>
  <c r="P576"/>
  <c r="BI575"/>
  <c r="BH575"/>
  <c r="BG575"/>
  <c r="BE575"/>
  <c r="T575"/>
  <c r="R575"/>
  <c r="P575"/>
  <c r="BI574"/>
  <c r="BH574"/>
  <c r="BG574"/>
  <c r="BE574"/>
  <c r="T574"/>
  <c r="R574"/>
  <c r="P574"/>
  <c r="BI572"/>
  <c r="BH572"/>
  <c r="BG572"/>
  <c r="BE572"/>
  <c r="T572"/>
  <c r="R572"/>
  <c r="P572"/>
  <c r="BI571"/>
  <c r="BH571"/>
  <c r="BG571"/>
  <c r="BE571"/>
  <c r="T571"/>
  <c r="R571"/>
  <c r="P571"/>
  <c r="BI570"/>
  <c r="BH570"/>
  <c r="BG570"/>
  <c r="BE570"/>
  <c r="T570"/>
  <c r="R570"/>
  <c r="P570"/>
  <c r="BI569"/>
  <c r="BH569"/>
  <c r="BG569"/>
  <c r="BE569"/>
  <c r="T569"/>
  <c r="R569"/>
  <c r="P569"/>
  <c r="BI568"/>
  <c r="BH568"/>
  <c r="BG568"/>
  <c r="BE568"/>
  <c r="T568"/>
  <c r="R568"/>
  <c r="P568"/>
  <c r="BI567"/>
  <c r="BH567"/>
  <c r="BG567"/>
  <c r="BE567"/>
  <c r="T567"/>
  <c r="R567"/>
  <c r="P567"/>
  <c r="BI566"/>
  <c r="BH566"/>
  <c r="BG566"/>
  <c r="BE566"/>
  <c r="T566"/>
  <c r="R566"/>
  <c r="P566"/>
  <c r="BI565"/>
  <c r="BH565"/>
  <c r="BG565"/>
  <c r="BE565"/>
  <c r="T565"/>
  <c r="R565"/>
  <c r="P565"/>
  <c r="BI564"/>
  <c r="BH564"/>
  <c r="BG564"/>
  <c r="BE564"/>
  <c r="T564"/>
  <c r="R564"/>
  <c r="P564"/>
  <c r="BI563"/>
  <c r="BH563"/>
  <c r="BG563"/>
  <c r="BE563"/>
  <c r="T563"/>
  <c r="R563"/>
  <c r="P563"/>
  <c r="BI562"/>
  <c r="BH562"/>
  <c r="BG562"/>
  <c r="BE562"/>
  <c r="T562"/>
  <c r="R562"/>
  <c r="P562"/>
  <c r="BI561"/>
  <c r="BH561"/>
  <c r="BG561"/>
  <c r="BE561"/>
  <c r="T561"/>
  <c r="R561"/>
  <c r="P561"/>
  <c r="BI560"/>
  <c r="BH560"/>
  <c r="BG560"/>
  <c r="BE560"/>
  <c r="T560"/>
  <c r="R560"/>
  <c r="P560"/>
  <c r="BI559"/>
  <c r="BH559"/>
  <c r="BG559"/>
  <c r="BE559"/>
  <c r="T559"/>
  <c r="R559"/>
  <c r="P559"/>
  <c r="BI558"/>
  <c r="BH558"/>
  <c r="BG558"/>
  <c r="BE558"/>
  <c r="T558"/>
  <c r="R558"/>
  <c r="P558"/>
  <c r="BI556"/>
  <c r="BH556"/>
  <c r="BG556"/>
  <c r="BE556"/>
  <c r="T556"/>
  <c r="R556"/>
  <c r="P556"/>
  <c r="BI555"/>
  <c r="BH555"/>
  <c r="BG555"/>
  <c r="BE555"/>
  <c r="T555"/>
  <c r="R555"/>
  <c r="P555"/>
  <c r="BI554"/>
  <c r="BH554"/>
  <c r="BG554"/>
  <c r="BE554"/>
  <c r="T554"/>
  <c r="R554"/>
  <c r="P554"/>
  <c r="BI553"/>
  <c r="BH553"/>
  <c r="BG553"/>
  <c r="BE553"/>
  <c r="T553"/>
  <c r="R553"/>
  <c r="P553"/>
  <c r="BI552"/>
  <c r="BH552"/>
  <c r="BG552"/>
  <c r="BE552"/>
  <c r="T552"/>
  <c r="R552"/>
  <c r="P552"/>
  <c r="BI551"/>
  <c r="BH551"/>
  <c r="BG551"/>
  <c r="BE551"/>
  <c r="T551"/>
  <c r="R551"/>
  <c r="P551"/>
  <c r="BI550"/>
  <c r="BH550"/>
  <c r="BG550"/>
  <c r="BE550"/>
  <c r="T550"/>
  <c r="R550"/>
  <c r="P550"/>
  <c r="BI549"/>
  <c r="BH549"/>
  <c r="BG549"/>
  <c r="BE549"/>
  <c r="T549"/>
  <c r="R549"/>
  <c r="P549"/>
  <c r="BI548"/>
  <c r="BH548"/>
  <c r="BG548"/>
  <c r="BE548"/>
  <c r="T548"/>
  <c r="R548"/>
  <c r="P548"/>
  <c r="BI547"/>
  <c r="BH547"/>
  <c r="BG547"/>
  <c r="BE547"/>
  <c r="T547"/>
  <c r="R547"/>
  <c r="P547"/>
  <c r="BI546"/>
  <c r="BH546"/>
  <c r="BG546"/>
  <c r="BE546"/>
  <c r="T546"/>
  <c r="R546"/>
  <c r="P546"/>
  <c r="BI545"/>
  <c r="BH545"/>
  <c r="BG545"/>
  <c r="BE545"/>
  <c r="T545"/>
  <c r="R545"/>
  <c r="P545"/>
  <c r="BI544"/>
  <c r="BH544"/>
  <c r="BG544"/>
  <c r="BE544"/>
  <c r="T544"/>
  <c r="R544"/>
  <c r="P544"/>
  <c r="BI543"/>
  <c r="BH543"/>
  <c r="BG543"/>
  <c r="BE543"/>
  <c r="T543"/>
  <c r="R543"/>
  <c r="P543"/>
  <c r="BI542"/>
  <c r="BH542"/>
  <c r="BG542"/>
  <c r="BE542"/>
  <c r="T542"/>
  <c r="R542"/>
  <c r="P542"/>
  <c r="BI541"/>
  <c r="BH541"/>
  <c r="BG541"/>
  <c r="BE541"/>
  <c r="T541"/>
  <c r="R541"/>
  <c r="P541"/>
  <c r="BI540"/>
  <c r="BH540"/>
  <c r="BG540"/>
  <c r="BE540"/>
  <c r="T540"/>
  <c r="R540"/>
  <c r="P540"/>
  <c r="BI539"/>
  <c r="BH539"/>
  <c r="BG539"/>
  <c r="BE539"/>
  <c r="T539"/>
  <c r="R539"/>
  <c r="P539"/>
  <c r="BI538"/>
  <c r="BH538"/>
  <c r="BG538"/>
  <c r="BE538"/>
  <c r="T538"/>
  <c r="R538"/>
  <c r="P538"/>
  <c r="BI537"/>
  <c r="BH537"/>
  <c r="BG537"/>
  <c r="BE537"/>
  <c r="T537"/>
  <c r="R537"/>
  <c r="P537"/>
  <c r="BI536"/>
  <c r="BH536"/>
  <c r="BG536"/>
  <c r="BE536"/>
  <c r="T536"/>
  <c r="R536"/>
  <c r="P536"/>
  <c r="BI535"/>
  <c r="BH535"/>
  <c r="BG535"/>
  <c r="BE535"/>
  <c r="T535"/>
  <c r="R535"/>
  <c r="P535"/>
  <c r="BI534"/>
  <c r="BH534"/>
  <c r="BG534"/>
  <c r="BE534"/>
  <c r="T534"/>
  <c r="R534"/>
  <c r="P534"/>
  <c r="BI533"/>
  <c r="BH533"/>
  <c r="BG533"/>
  <c r="BE533"/>
  <c r="T533"/>
  <c r="R533"/>
  <c r="P533"/>
  <c r="BI532"/>
  <c r="BH532"/>
  <c r="BG532"/>
  <c r="BE532"/>
  <c r="T532"/>
  <c r="R532"/>
  <c r="P532"/>
  <c r="BI531"/>
  <c r="BH531"/>
  <c r="BG531"/>
  <c r="BE531"/>
  <c r="T531"/>
  <c r="R531"/>
  <c r="P531"/>
  <c r="BI530"/>
  <c r="BH530"/>
  <c r="BG530"/>
  <c r="BE530"/>
  <c r="T530"/>
  <c r="R530"/>
  <c r="P530"/>
  <c r="BI529"/>
  <c r="BH529"/>
  <c r="BG529"/>
  <c r="BE529"/>
  <c r="T529"/>
  <c r="R529"/>
  <c r="P529"/>
  <c r="BI528"/>
  <c r="BH528"/>
  <c r="BG528"/>
  <c r="BE528"/>
  <c r="T528"/>
  <c r="R528"/>
  <c r="P528"/>
  <c r="BI527"/>
  <c r="BH527"/>
  <c r="BG527"/>
  <c r="BE527"/>
  <c r="T527"/>
  <c r="R527"/>
  <c r="P527"/>
  <c r="BI526"/>
  <c r="BH526"/>
  <c r="BG526"/>
  <c r="BE526"/>
  <c r="T526"/>
  <c r="R526"/>
  <c r="P526"/>
  <c r="BI525"/>
  <c r="BH525"/>
  <c r="BG525"/>
  <c r="BE525"/>
  <c r="T525"/>
  <c r="R525"/>
  <c r="P525"/>
  <c r="BI524"/>
  <c r="BH524"/>
  <c r="BG524"/>
  <c r="BE524"/>
  <c r="T524"/>
  <c r="R524"/>
  <c r="P524"/>
  <c r="BI523"/>
  <c r="BH523"/>
  <c r="BG523"/>
  <c r="BE523"/>
  <c r="T523"/>
  <c r="R523"/>
  <c r="P523"/>
  <c r="BI522"/>
  <c r="BH522"/>
  <c r="BG522"/>
  <c r="BE522"/>
  <c r="T522"/>
  <c r="R522"/>
  <c r="P522"/>
  <c r="BI521"/>
  <c r="BH521"/>
  <c r="BG521"/>
  <c r="BE521"/>
  <c r="T521"/>
  <c r="R521"/>
  <c r="P521"/>
  <c r="BI520"/>
  <c r="BH520"/>
  <c r="BG520"/>
  <c r="BE520"/>
  <c r="T520"/>
  <c r="R520"/>
  <c r="P520"/>
  <c r="BI519"/>
  <c r="BH519"/>
  <c r="BG519"/>
  <c r="BE519"/>
  <c r="T519"/>
  <c r="R519"/>
  <c r="P519"/>
  <c r="BI518"/>
  <c r="BH518"/>
  <c r="BG518"/>
  <c r="BE518"/>
  <c r="T518"/>
  <c r="R518"/>
  <c r="P518"/>
  <c r="BI516"/>
  <c r="BH516"/>
  <c r="BG516"/>
  <c r="BE516"/>
  <c r="T516"/>
  <c r="R516"/>
  <c r="P516"/>
  <c r="BI515"/>
  <c r="BH515"/>
  <c r="BG515"/>
  <c r="BE515"/>
  <c r="T515"/>
  <c r="R515"/>
  <c r="P515"/>
  <c r="BI514"/>
  <c r="BH514"/>
  <c r="BG514"/>
  <c r="BE514"/>
  <c r="T514"/>
  <c r="R514"/>
  <c r="P514"/>
  <c r="BI513"/>
  <c r="BH513"/>
  <c r="BG513"/>
  <c r="BE513"/>
  <c r="T513"/>
  <c r="R513"/>
  <c r="P513"/>
  <c r="BI512"/>
  <c r="BH512"/>
  <c r="BG512"/>
  <c r="BE512"/>
  <c r="T512"/>
  <c r="R512"/>
  <c r="P512"/>
  <c r="BI511"/>
  <c r="BH511"/>
  <c r="BG511"/>
  <c r="BE511"/>
  <c r="T511"/>
  <c r="R511"/>
  <c r="P511"/>
  <c r="BI510"/>
  <c r="BH510"/>
  <c r="BG510"/>
  <c r="BE510"/>
  <c r="T510"/>
  <c r="R510"/>
  <c r="P510"/>
  <c r="BI509"/>
  <c r="BH509"/>
  <c r="BG509"/>
  <c r="BE509"/>
  <c r="T509"/>
  <c r="R509"/>
  <c r="P509"/>
  <c r="BI508"/>
  <c r="BH508"/>
  <c r="BG508"/>
  <c r="BE508"/>
  <c r="T508"/>
  <c r="R508"/>
  <c r="P508"/>
  <c r="BI507"/>
  <c r="BH507"/>
  <c r="BG507"/>
  <c r="BE507"/>
  <c r="T507"/>
  <c r="R507"/>
  <c r="P507"/>
  <c r="BI506"/>
  <c r="BH506"/>
  <c r="BG506"/>
  <c r="BE506"/>
  <c r="T506"/>
  <c r="R506"/>
  <c r="P506"/>
  <c r="BI505"/>
  <c r="BH505"/>
  <c r="BG505"/>
  <c r="BE505"/>
  <c r="T505"/>
  <c r="R505"/>
  <c r="P505"/>
  <c r="BI504"/>
  <c r="BH504"/>
  <c r="BG504"/>
  <c r="BE504"/>
  <c r="T504"/>
  <c r="R504"/>
  <c r="P504"/>
  <c r="BI503"/>
  <c r="BH503"/>
  <c r="BG503"/>
  <c r="BE503"/>
  <c r="T503"/>
  <c r="R503"/>
  <c r="P503"/>
  <c r="BI501"/>
  <c r="BH501"/>
  <c r="BG501"/>
  <c r="BE501"/>
  <c r="T501"/>
  <c r="R501"/>
  <c r="P501"/>
  <c r="BI500"/>
  <c r="BH500"/>
  <c r="BG500"/>
  <c r="BE500"/>
  <c r="T500"/>
  <c r="R500"/>
  <c r="P500"/>
  <c r="BI499"/>
  <c r="BH499"/>
  <c r="BG499"/>
  <c r="BE499"/>
  <c r="T499"/>
  <c r="R499"/>
  <c r="P499"/>
  <c r="BI498"/>
  <c r="BH498"/>
  <c r="BG498"/>
  <c r="BE498"/>
  <c r="T498"/>
  <c r="R498"/>
  <c r="P498"/>
  <c r="BI497"/>
  <c r="BH497"/>
  <c r="BG497"/>
  <c r="BE497"/>
  <c r="T497"/>
  <c r="R497"/>
  <c r="P497"/>
  <c r="BI496"/>
  <c r="BH496"/>
  <c r="BG496"/>
  <c r="BE496"/>
  <c r="T496"/>
  <c r="R496"/>
  <c r="P496"/>
  <c r="BI495"/>
  <c r="BH495"/>
  <c r="BG495"/>
  <c r="BE495"/>
  <c r="T495"/>
  <c r="R495"/>
  <c r="P495"/>
  <c r="BI494"/>
  <c r="BH494"/>
  <c r="BG494"/>
  <c r="BE494"/>
  <c r="T494"/>
  <c r="R494"/>
  <c r="P494"/>
  <c r="BI493"/>
  <c r="BH493"/>
  <c r="BG493"/>
  <c r="BE493"/>
  <c r="T493"/>
  <c r="R493"/>
  <c r="P493"/>
  <c r="BI492"/>
  <c r="BH492"/>
  <c r="BG492"/>
  <c r="BE492"/>
  <c r="T492"/>
  <c r="R492"/>
  <c r="P492"/>
  <c r="BI491"/>
  <c r="BH491"/>
  <c r="BG491"/>
  <c r="BE491"/>
  <c r="T491"/>
  <c r="R491"/>
  <c r="P491"/>
  <c r="BI490"/>
  <c r="BH490"/>
  <c r="BG490"/>
  <c r="BE490"/>
  <c r="T490"/>
  <c r="R490"/>
  <c r="P490"/>
  <c r="BI489"/>
  <c r="BH489"/>
  <c r="BG489"/>
  <c r="BE489"/>
  <c r="T489"/>
  <c r="R489"/>
  <c r="P489"/>
  <c r="BI488"/>
  <c r="BH488"/>
  <c r="BG488"/>
  <c r="BE488"/>
  <c r="T488"/>
  <c r="R488"/>
  <c r="P488"/>
  <c r="BI487"/>
  <c r="BH487"/>
  <c r="BG487"/>
  <c r="BE487"/>
  <c r="T487"/>
  <c r="R487"/>
  <c r="P487"/>
  <c r="BI486"/>
  <c r="BH486"/>
  <c r="BG486"/>
  <c r="BE486"/>
  <c r="T486"/>
  <c r="R486"/>
  <c r="P486"/>
  <c r="BI485"/>
  <c r="BH485"/>
  <c r="BG485"/>
  <c r="BE485"/>
  <c r="T485"/>
  <c r="R485"/>
  <c r="P485"/>
  <c r="BI484"/>
  <c r="BH484"/>
  <c r="BG484"/>
  <c r="BE484"/>
  <c r="T484"/>
  <c r="R484"/>
  <c r="P484"/>
  <c r="BI483"/>
  <c r="BH483"/>
  <c r="BG483"/>
  <c r="BE483"/>
  <c r="T483"/>
  <c r="R483"/>
  <c r="P483"/>
  <c r="BI482"/>
  <c r="BH482"/>
  <c r="BG482"/>
  <c r="BE482"/>
  <c r="T482"/>
  <c r="R482"/>
  <c r="P482"/>
  <c r="BI480"/>
  <c r="BH480"/>
  <c r="BG480"/>
  <c r="BE480"/>
  <c r="T480"/>
  <c r="R480"/>
  <c r="P480"/>
  <c r="BI479"/>
  <c r="BH479"/>
  <c r="BG479"/>
  <c r="BE479"/>
  <c r="T479"/>
  <c r="R479"/>
  <c r="P479"/>
  <c r="BI478"/>
  <c r="BH478"/>
  <c r="BG478"/>
  <c r="BE478"/>
  <c r="T478"/>
  <c r="R478"/>
  <c r="P478"/>
  <c r="BI477"/>
  <c r="BH477"/>
  <c r="BG477"/>
  <c r="BE477"/>
  <c r="T477"/>
  <c r="R477"/>
  <c r="P477"/>
  <c r="BI475"/>
  <c r="BH475"/>
  <c r="BG475"/>
  <c r="BE475"/>
  <c r="T475"/>
  <c r="R475"/>
  <c r="P475"/>
  <c r="BI474"/>
  <c r="BH474"/>
  <c r="BG474"/>
  <c r="BE474"/>
  <c r="T474"/>
  <c r="R474"/>
  <c r="P474"/>
  <c r="BI473"/>
  <c r="BH473"/>
  <c r="BG473"/>
  <c r="BE473"/>
  <c r="T473"/>
  <c r="R473"/>
  <c r="P473"/>
  <c r="BI472"/>
  <c r="BH472"/>
  <c r="BG472"/>
  <c r="BE472"/>
  <c r="T472"/>
  <c r="R472"/>
  <c r="P472"/>
  <c r="BI471"/>
  <c r="BH471"/>
  <c r="BG471"/>
  <c r="BE471"/>
  <c r="T471"/>
  <c r="R471"/>
  <c r="P471"/>
  <c r="BI470"/>
  <c r="BH470"/>
  <c r="BG470"/>
  <c r="BE470"/>
  <c r="T470"/>
  <c r="R470"/>
  <c r="P470"/>
  <c r="BI469"/>
  <c r="BH469"/>
  <c r="BG469"/>
  <c r="BE469"/>
  <c r="T469"/>
  <c r="R469"/>
  <c r="P469"/>
  <c r="BI468"/>
  <c r="BH468"/>
  <c r="BG468"/>
  <c r="BE468"/>
  <c r="T468"/>
  <c r="R468"/>
  <c r="P468"/>
  <c r="BI467"/>
  <c r="BH467"/>
  <c r="BG467"/>
  <c r="BE467"/>
  <c r="T467"/>
  <c r="R467"/>
  <c r="P467"/>
  <c r="BI465"/>
  <c r="BH465"/>
  <c r="BG465"/>
  <c r="BE465"/>
  <c r="T465"/>
  <c r="R465"/>
  <c r="P465"/>
  <c r="BI464"/>
  <c r="BH464"/>
  <c r="BG464"/>
  <c r="BE464"/>
  <c r="T464"/>
  <c r="R464"/>
  <c r="P464"/>
  <c r="BI463"/>
  <c r="BH463"/>
  <c r="BG463"/>
  <c r="BE463"/>
  <c r="T463"/>
  <c r="R463"/>
  <c r="P463"/>
  <c r="BI462"/>
  <c r="BH462"/>
  <c r="BG462"/>
  <c r="BE462"/>
  <c r="T462"/>
  <c r="R462"/>
  <c r="P462"/>
  <c r="BI460"/>
  <c r="BH460"/>
  <c r="BG460"/>
  <c r="BE460"/>
  <c r="T460"/>
  <c r="R460"/>
  <c r="P460"/>
  <c r="BI459"/>
  <c r="BH459"/>
  <c r="BG459"/>
  <c r="BE459"/>
  <c r="T459"/>
  <c r="R459"/>
  <c r="P459"/>
  <c r="BI458"/>
  <c r="BH458"/>
  <c r="BG458"/>
  <c r="BE458"/>
  <c r="T458"/>
  <c r="R458"/>
  <c r="P458"/>
  <c r="BI457"/>
  <c r="BH457"/>
  <c r="BG457"/>
  <c r="BE457"/>
  <c r="T457"/>
  <c r="R457"/>
  <c r="P457"/>
  <c r="BI456"/>
  <c r="BH456"/>
  <c r="BG456"/>
  <c r="BE456"/>
  <c r="T456"/>
  <c r="R456"/>
  <c r="P456"/>
  <c r="BI455"/>
  <c r="BH455"/>
  <c r="BG455"/>
  <c r="BE455"/>
  <c r="T455"/>
  <c r="R455"/>
  <c r="P455"/>
  <c r="BI454"/>
  <c r="BH454"/>
  <c r="BG454"/>
  <c r="BE454"/>
  <c r="T454"/>
  <c r="R454"/>
  <c r="P454"/>
  <c r="BI453"/>
  <c r="BH453"/>
  <c r="BG453"/>
  <c r="BE453"/>
  <c r="T453"/>
  <c r="R453"/>
  <c r="P453"/>
  <c r="BI452"/>
  <c r="BH452"/>
  <c r="BG452"/>
  <c r="BE452"/>
  <c r="T452"/>
  <c r="R452"/>
  <c r="P452"/>
  <c r="BI451"/>
  <c r="BH451"/>
  <c r="BG451"/>
  <c r="BE451"/>
  <c r="T451"/>
  <c r="R451"/>
  <c r="P451"/>
  <c r="BI450"/>
  <c r="BH450"/>
  <c r="BG450"/>
  <c r="BE450"/>
  <c r="T450"/>
  <c r="R450"/>
  <c r="P450"/>
  <c r="BI449"/>
  <c r="BH449"/>
  <c r="BG449"/>
  <c r="BE449"/>
  <c r="T449"/>
  <c r="R449"/>
  <c r="P449"/>
  <c r="BI448"/>
  <c r="BH448"/>
  <c r="BG448"/>
  <c r="BE448"/>
  <c r="T448"/>
  <c r="R448"/>
  <c r="P448"/>
  <c r="BI447"/>
  <c r="BH447"/>
  <c r="BG447"/>
  <c r="BE447"/>
  <c r="T447"/>
  <c r="R447"/>
  <c r="P447"/>
  <c r="BI445"/>
  <c r="BH445"/>
  <c r="BG445"/>
  <c r="BE445"/>
  <c r="T445"/>
  <c r="R445"/>
  <c r="P445"/>
  <c r="BI444"/>
  <c r="BH444"/>
  <c r="BG444"/>
  <c r="BE444"/>
  <c r="T444"/>
  <c r="R444"/>
  <c r="P444"/>
  <c r="BI443"/>
  <c r="BH443"/>
  <c r="BG443"/>
  <c r="BE443"/>
  <c r="T443"/>
  <c r="R443"/>
  <c r="P443"/>
  <c r="BI442"/>
  <c r="BH442"/>
  <c r="BG442"/>
  <c r="BE442"/>
  <c r="T442"/>
  <c r="R442"/>
  <c r="P442"/>
  <c r="BI441"/>
  <c r="BH441"/>
  <c r="BG441"/>
  <c r="BE441"/>
  <c r="T441"/>
  <c r="R441"/>
  <c r="P441"/>
  <c r="BI440"/>
  <c r="BH440"/>
  <c r="BG440"/>
  <c r="BE440"/>
  <c r="T440"/>
  <c r="R440"/>
  <c r="P440"/>
  <c r="BI439"/>
  <c r="BH439"/>
  <c r="BG439"/>
  <c r="BE439"/>
  <c r="T439"/>
  <c r="R439"/>
  <c r="P439"/>
  <c r="BI438"/>
  <c r="BH438"/>
  <c r="BG438"/>
  <c r="BE438"/>
  <c r="T438"/>
  <c r="R438"/>
  <c r="P438"/>
  <c r="BI437"/>
  <c r="BH437"/>
  <c r="BG437"/>
  <c r="BE437"/>
  <c r="T437"/>
  <c r="R437"/>
  <c r="P437"/>
  <c r="BI436"/>
  <c r="BH436"/>
  <c r="BG436"/>
  <c r="BE436"/>
  <c r="T436"/>
  <c r="R436"/>
  <c r="P436"/>
  <c r="BI435"/>
  <c r="BH435"/>
  <c r="BG435"/>
  <c r="BE435"/>
  <c r="T435"/>
  <c r="R435"/>
  <c r="P435"/>
  <c r="BI434"/>
  <c r="BH434"/>
  <c r="BG434"/>
  <c r="BE434"/>
  <c r="T434"/>
  <c r="R434"/>
  <c r="P434"/>
  <c r="BI433"/>
  <c r="BH433"/>
  <c r="BG433"/>
  <c r="BE433"/>
  <c r="T433"/>
  <c r="R433"/>
  <c r="P433"/>
  <c r="BI432"/>
  <c r="BH432"/>
  <c r="BG432"/>
  <c r="BE432"/>
  <c r="T432"/>
  <c r="R432"/>
  <c r="P432"/>
  <c r="BI431"/>
  <c r="BH431"/>
  <c r="BG431"/>
  <c r="BE431"/>
  <c r="T431"/>
  <c r="R431"/>
  <c r="P431"/>
  <c r="BI430"/>
  <c r="BH430"/>
  <c r="BG430"/>
  <c r="BE430"/>
  <c r="T430"/>
  <c r="R430"/>
  <c r="P430"/>
  <c r="BI429"/>
  <c r="BH429"/>
  <c r="BG429"/>
  <c r="BE429"/>
  <c r="T429"/>
  <c r="R429"/>
  <c r="P429"/>
  <c r="BI428"/>
  <c r="BH428"/>
  <c r="BG428"/>
  <c r="BE428"/>
  <c r="T428"/>
  <c r="R428"/>
  <c r="P428"/>
  <c r="BI427"/>
  <c r="BH427"/>
  <c r="BG427"/>
  <c r="BE427"/>
  <c r="T427"/>
  <c r="R427"/>
  <c r="P427"/>
  <c r="BI426"/>
  <c r="BH426"/>
  <c r="BG426"/>
  <c r="BE426"/>
  <c r="T426"/>
  <c r="R426"/>
  <c r="P426"/>
  <c r="BI425"/>
  <c r="BH425"/>
  <c r="BG425"/>
  <c r="BE425"/>
  <c r="T425"/>
  <c r="R425"/>
  <c r="P425"/>
  <c r="BI424"/>
  <c r="BH424"/>
  <c r="BG424"/>
  <c r="BE424"/>
  <c r="T424"/>
  <c r="R424"/>
  <c r="P424"/>
  <c r="BI423"/>
  <c r="BH423"/>
  <c r="BG423"/>
  <c r="BE423"/>
  <c r="T423"/>
  <c r="R423"/>
  <c r="P423"/>
  <c r="BI422"/>
  <c r="BH422"/>
  <c r="BG422"/>
  <c r="BE422"/>
  <c r="T422"/>
  <c r="R422"/>
  <c r="P422"/>
  <c r="BI421"/>
  <c r="BH421"/>
  <c r="BG421"/>
  <c r="BE421"/>
  <c r="T421"/>
  <c r="R421"/>
  <c r="P421"/>
  <c r="BI420"/>
  <c r="BH420"/>
  <c r="BG420"/>
  <c r="BE420"/>
  <c r="T420"/>
  <c r="R420"/>
  <c r="P420"/>
  <c r="BI419"/>
  <c r="BH419"/>
  <c r="BG419"/>
  <c r="BE419"/>
  <c r="T419"/>
  <c r="R419"/>
  <c r="P419"/>
  <c r="BI418"/>
  <c r="BH418"/>
  <c r="BG418"/>
  <c r="BE418"/>
  <c r="T418"/>
  <c r="R418"/>
  <c r="P418"/>
  <c r="BI417"/>
  <c r="BH417"/>
  <c r="BG417"/>
  <c r="BE417"/>
  <c r="T417"/>
  <c r="R417"/>
  <c r="P417"/>
  <c r="BI416"/>
  <c r="BH416"/>
  <c r="BG416"/>
  <c r="BE416"/>
  <c r="T416"/>
  <c r="R416"/>
  <c r="P416"/>
  <c r="BI415"/>
  <c r="BH415"/>
  <c r="BG415"/>
  <c r="BE415"/>
  <c r="T415"/>
  <c r="R415"/>
  <c r="P415"/>
  <c r="BI414"/>
  <c r="BH414"/>
  <c r="BG414"/>
  <c r="BE414"/>
  <c r="T414"/>
  <c r="R414"/>
  <c r="P414"/>
  <c r="BI413"/>
  <c r="BH413"/>
  <c r="BG413"/>
  <c r="BE413"/>
  <c r="T413"/>
  <c r="R413"/>
  <c r="P413"/>
  <c r="BI412"/>
  <c r="BH412"/>
  <c r="BG412"/>
  <c r="BE412"/>
  <c r="T412"/>
  <c r="R412"/>
  <c r="P412"/>
  <c r="BI411"/>
  <c r="BH411"/>
  <c r="BG411"/>
  <c r="BE411"/>
  <c r="T411"/>
  <c r="R411"/>
  <c r="P411"/>
  <c r="BI410"/>
  <c r="BH410"/>
  <c r="BG410"/>
  <c r="BE410"/>
  <c r="T410"/>
  <c r="R410"/>
  <c r="P410"/>
  <c r="BI409"/>
  <c r="BH409"/>
  <c r="BG409"/>
  <c r="BE409"/>
  <c r="T409"/>
  <c r="R409"/>
  <c r="P409"/>
  <c r="BI408"/>
  <c r="BH408"/>
  <c r="BG408"/>
  <c r="BE408"/>
  <c r="T408"/>
  <c r="R408"/>
  <c r="P408"/>
  <c r="BI407"/>
  <c r="BH407"/>
  <c r="BG407"/>
  <c r="BE407"/>
  <c r="T407"/>
  <c r="R407"/>
  <c r="P407"/>
  <c r="BI406"/>
  <c r="BH406"/>
  <c r="BG406"/>
  <c r="BE406"/>
  <c r="T406"/>
  <c r="R406"/>
  <c r="P406"/>
  <c r="BI405"/>
  <c r="BH405"/>
  <c r="BG405"/>
  <c r="BE405"/>
  <c r="T405"/>
  <c r="R405"/>
  <c r="P405"/>
  <c r="BI404"/>
  <c r="BH404"/>
  <c r="BG404"/>
  <c r="BE404"/>
  <c r="T404"/>
  <c r="R404"/>
  <c r="P404"/>
  <c r="BI402"/>
  <c r="BH402"/>
  <c r="BG402"/>
  <c r="BE402"/>
  <c r="T402"/>
  <c r="R402"/>
  <c r="P402"/>
  <c r="BI401"/>
  <c r="BH401"/>
  <c r="BG401"/>
  <c r="BE401"/>
  <c r="T401"/>
  <c r="R401"/>
  <c r="P401"/>
  <c r="BI400"/>
  <c r="BH400"/>
  <c r="BG400"/>
  <c r="BE400"/>
  <c r="T400"/>
  <c r="R400"/>
  <c r="P400"/>
  <c r="BI399"/>
  <c r="BH399"/>
  <c r="BG399"/>
  <c r="BE399"/>
  <c r="T399"/>
  <c r="R399"/>
  <c r="P399"/>
  <c r="BI398"/>
  <c r="BH398"/>
  <c r="BG398"/>
  <c r="BE398"/>
  <c r="T398"/>
  <c r="R398"/>
  <c r="P398"/>
  <c r="BI397"/>
  <c r="BH397"/>
  <c r="BG397"/>
  <c r="BE397"/>
  <c r="T397"/>
  <c r="R397"/>
  <c r="P397"/>
  <c r="BI396"/>
  <c r="BH396"/>
  <c r="BG396"/>
  <c r="BE396"/>
  <c r="T396"/>
  <c r="R396"/>
  <c r="P396"/>
  <c r="BI395"/>
  <c r="BH395"/>
  <c r="BG395"/>
  <c r="BE395"/>
  <c r="T395"/>
  <c r="R395"/>
  <c r="P395"/>
  <c r="BI394"/>
  <c r="BH394"/>
  <c r="BG394"/>
  <c r="BE394"/>
  <c r="T394"/>
  <c r="R394"/>
  <c r="P394"/>
  <c r="BI393"/>
  <c r="BH393"/>
  <c r="BG393"/>
  <c r="BE393"/>
  <c r="T393"/>
  <c r="R393"/>
  <c r="P393"/>
  <c r="BI392"/>
  <c r="BH392"/>
  <c r="BG392"/>
  <c r="BE392"/>
  <c r="T392"/>
  <c r="R392"/>
  <c r="P392"/>
  <c r="BI391"/>
  <c r="BH391"/>
  <c r="BG391"/>
  <c r="BE391"/>
  <c r="T391"/>
  <c r="R391"/>
  <c r="P391"/>
  <c r="BI390"/>
  <c r="BH390"/>
  <c r="BG390"/>
  <c r="BE390"/>
  <c r="T390"/>
  <c r="R390"/>
  <c r="P390"/>
  <c r="BI389"/>
  <c r="BH389"/>
  <c r="BG389"/>
  <c r="BE389"/>
  <c r="T389"/>
  <c r="R389"/>
  <c r="P389"/>
  <c r="BI388"/>
  <c r="BH388"/>
  <c r="BG388"/>
  <c r="BE388"/>
  <c r="T388"/>
  <c r="R388"/>
  <c r="P388"/>
  <c r="BI387"/>
  <c r="BH387"/>
  <c r="BG387"/>
  <c r="BE387"/>
  <c r="T387"/>
  <c r="R387"/>
  <c r="P387"/>
  <c r="BI385"/>
  <c r="BH385"/>
  <c r="BG385"/>
  <c r="BE385"/>
  <c r="T385"/>
  <c r="R385"/>
  <c r="P385"/>
  <c r="BI384"/>
  <c r="BH384"/>
  <c r="BG384"/>
  <c r="BE384"/>
  <c r="T384"/>
  <c r="R384"/>
  <c r="P384"/>
  <c r="BI383"/>
  <c r="BH383"/>
  <c r="BG383"/>
  <c r="BE383"/>
  <c r="T383"/>
  <c r="R383"/>
  <c r="P383"/>
  <c r="BI382"/>
  <c r="BH382"/>
  <c r="BG382"/>
  <c r="BE382"/>
  <c r="T382"/>
  <c r="R382"/>
  <c r="P382"/>
  <c r="BI381"/>
  <c r="BH381"/>
  <c r="BG381"/>
  <c r="BE381"/>
  <c r="T381"/>
  <c r="R381"/>
  <c r="P381"/>
  <c r="BI380"/>
  <c r="BH380"/>
  <c r="BG380"/>
  <c r="BE380"/>
  <c r="T380"/>
  <c r="R380"/>
  <c r="P380"/>
  <c r="BI379"/>
  <c r="BH379"/>
  <c r="BG379"/>
  <c r="BE379"/>
  <c r="T379"/>
  <c r="R379"/>
  <c r="P379"/>
  <c r="BI378"/>
  <c r="BH378"/>
  <c r="BG378"/>
  <c r="BE378"/>
  <c r="T378"/>
  <c r="R378"/>
  <c r="P378"/>
  <c r="BI377"/>
  <c r="BH377"/>
  <c r="BG377"/>
  <c r="BE377"/>
  <c r="T377"/>
  <c r="R377"/>
  <c r="P377"/>
  <c r="BI374"/>
  <c r="BH374"/>
  <c r="BG374"/>
  <c r="BE374"/>
  <c r="T374"/>
  <c r="T373"/>
  <c r="R374"/>
  <c r="R373" s="1"/>
  <c r="P374"/>
  <c r="P373"/>
  <c r="BI372"/>
  <c r="BH372"/>
  <c r="BG372"/>
  <c r="BE372"/>
  <c r="T372"/>
  <c r="R372"/>
  <c r="P372"/>
  <c r="BI371"/>
  <c r="BH371"/>
  <c r="BG371"/>
  <c r="BE371"/>
  <c r="T371"/>
  <c r="R371"/>
  <c r="P371"/>
  <c r="BI370"/>
  <c r="BH370"/>
  <c r="BG370"/>
  <c r="BE370"/>
  <c r="T370"/>
  <c r="R370"/>
  <c r="P370"/>
  <c r="BI368"/>
  <c r="BH368"/>
  <c r="BG368"/>
  <c r="BE368"/>
  <c r="T368"/>
  <c r="R368"/>
  <c r="P368"/>
  <c r="BI367"/>
  <c r="BH367"/>
  <c r="BG367"/>
  <c r="BE367"/>
  <c r="T367"/>
  <c r="R367"/>
  <c r="P367"/>
  <c r="BI366"/>
  <c r="BH366"/>
  <c r="BG366"/>
  <c r="BE366"/>
  <c r="T366"/>
  <c r="R366"/>
  <c r="P366"/>
  <c r="BI365"/>
  <c r="BH365"/>
  <c r="BG365"/>
  <c r="BE365"/>
  <c r="T365"/>
  <c r="R365"/>
  <c r="P365"/>
  <c r="BI364"/>
  <c r="BH364"/>
  <c r="BG364"/>
  <c r="BE364"/>
  <c r="T364"/>
  <c r="R364"/>
  <c r="P364"/>
  <c r="BI363"/>
  <c r="BH363"/>
  <c r="BG363"/>
  <c r="BE363"/>
  <c r="T363"/>
  <c r="R363"/>
  <c r="P363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2"/>
  <c r="BH342"/>
  <c r="BG342"/>
  <c r="BE342"/>
  <c r="T342"/>
  <c r="R342"/>
  <c r="P342"/>
  <c r="BI341"/>
  <c r="BH341"/>
  <c r="BG341"/>
  <c r="BE341"/>
  <c r="T341"/>
  <c r="R341"/>
  <c r="P341"/>
  <c r="BI340"/>
  <c r="BH340"/>
  <c r="BG340"/>
  <c r="BE340"/>
  <c r="T340"/>
  <c r="R340"/>
  <c r="P340"/>
  <c r="BI339"/>
  <c r="BH339"/>
  <c r="BG339"/>
  <c r="BE339"/>
  <c r="T339"/>
  <c r="R339"/>
  <c r="P339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5"/>
  <c r="BH335"/>
  <c r="BG335"/>
  <c r="BE335"/>
  <c r="T335"/>
  <c r="R335"/>
  <c r="P335"/>
  <c r="BI334"/>
  <c r="BH334"/>
  <c r="BG334"/>
  <c r="BE334"/>
  <c r="T334"/>
  <c r="R334"/>
  <c r="P334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J135"/>
  <c r="J134"/>
  <c r="F132"/>
  <c r="E130"/>
  <c r="J92"/>
  <c r="J91"/>
  <c r="F89"/>
  <c r="E87"/>
  <c r="J18"/>
  <c r="E18"/>
  <c r="F135"/>
  <c r="J17"/>
  <c r="J15"/>
  <c r="E15"/>
  <c r="F91"/>
  <c r="J14"/>
  <c r="J12"/>
  <c r="J132" s="1"/>
  <c r="E7"/>
  <c r="E128" s="1"/>
  <c r="J37" i="3"/>
  <c r="J36"/>
  <c r="AY96" i="1"/>
  <c r="J35" i="3"/>
  <c r="AX96" i="1" s="1"/>
  <c r="BI157" i="3"/>
  <c r="BH157"/>
  <c r="BG157"/>
  <c r="BE157"/>
  <c r="T157"/>
  <c r="R157"/>
  <c r="P157"/>
  <c r="BI156"/>
  <c r="BH156"/>
  <c r="BG156"/>
  <c r="BE156"/>
  <c r="T156"/>
  <c r="R156"/>
  <c r="P156"/>
  <c r="BI154"/>
  <c r="BH154"/>
  <c r="BG154"/>
  <c r="BE154"/>
  <c r="T154"/>
  <c r="R154"/>
  <c r="P154"/>
  <c r="BI153"/>
  <c r="BH153"/>
  <c r="BG153"/>
  <c r="BE153"/>
  <c r="T153"/>
  <c r="R153"/>
  <c r="P153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7"/>
  <c r="BH127"/>
  <c r="BG127"/>
  <c r="BE127"/>
  <c r="T127"/>
  <c r="R127"/>
  <c r="P127"/>
  <c r="BI126"/>
  <c r="BH126"/>
  <c r="BG126"/>
  <c r="BE126"/>
  <c r="T126"/>
  <c r="R126"/>
  <c r="P126"/>
  <c r="J120"/>
  <c r="J119"/>
  <c r="F117"/>
  <c r="E115"/>
  <c r="J92"/>
  <c r="J91"/>
  <c r="F89"/>
  <c r="E87"/>
  <c r="J18"/>
  <c r="E18"/>
  <c r="F120" s="1"/>
  <c r="J17"/>
  <c r="J15"/>
  <c r="E15"/>
  <c r="F91" s="1"/>
  <c r="J14"/>
  <c r="J12"/>
  <c r="J117" s="1"/>
  <c r="E7"/>
  <c r="E113" s="1"/>
  <c r="J37" i="2"/>
  <c r="J36"/>
  <c r="AY95" i="1" s="1"/>
  <c r="J35" i="2"/>
  <c r="AX95" i="1"/>
  <c r="BI446" i="2"/>
  <c r="BH446"/>
  <c r="BG446"/>
  <c r="BE446"/>
  <c r="T446"/>
  <c r="R446"/>
  <c r="P446"/>
  <c r="BI445"/>
  <c r="BH445"/>
  <c r="BG445"/>
  <c r="BE445"/>
  <c r="T445"/>
  <c r="R445"/>
  <c r="P445"/>
  <c r="BI444"/>
  <c r="BH444"/>
  <c r="BG444"/>
  <c r="BE444"/>
  <c r="T444"/>
  <c r="R444"/>
  <c r="P444"/>
  <c r="BI443"/>
  <c r="BH443"/>
  <c r="BG443"/>
  <c r="BE443"/>
  <c r="T443"/>
  <c r="R443"/>
  <c r="P443"/>
  <c r="BI442"/>
  <c r="BH442"/>
  <c r="BG442"/>
  <c r="BE442"/>
  <c r="T442"/>
  <c r="R442"/>
  <c r="P442"/>
  <c r="BI441"/>
  <c r="BH441"/>
  <c r="BG441"/>
  <c r="BE441"/>
  <c r="T441"/>
  <c r="R441"/>
  <c r="P441"/>
  <c r="BI439"/>
  <c r="BH439"/>
  <c r="BG439"/>
  <c r="BE439"/>
  <c r="T439"/>
  <c r="R439"/>
  <c r="P439"/>
  <c r="BI438"/>
  <c r="BH438"/>
  <c r="BG438"/>
  <c r="BE438"/>
  <c r="T438"/>
  <c r="R438"/>
  <c r="P438"/>
  <c r="BI437"/>
  <c r="BH437"/>
  <c r="BG437"/>
  <c r="BE437"/>
  <c r="T437"/>
  <c r="R437"/>
  <c r="P437"/>
  <c r="BI436"/>
  <c r="BH436"/>
  <c r="BG436"/>
  <c r="BE436"/>
  <c r="T436"/>
  <c r="R436"/>
  <c r="P436"/>
  <c r="BI435"/>
  <c r="BH435"/>
  <c r="BG435"/>
  <c r="BE435"/>
  <c r="T435"/>
  <c r="R435"/>
  <c r="P435"/>
  <c r="BI434"/>
  <c r="BH434"/>
  <c r="BG434"/>
  <c r="BE434"/>
  <c r="T434"/>
  <c r="R434"/>
  <c r="P434"/>
  <c r="BI433"/>
  <c r="BH433"/>
  <c r="BG433"/>
  <c r="BE433"/>
  <c r="T433"/>
  <c r="R433"/>
  <c r="P433"/>
  <c r="BI432"/>
  <c r="BH432"/>
  <c r="BG432"/>
  <c r="BE432"/>
  <c r="T432"/>
  <c r="R432"/>
  <c r="P432"/>
  <c r="BI431"/>
  <c r="BH431"/>
  <c r="BG431"/>
  <c r="BE431"/>
  <c r="T431"/>
  <c r="R431"/>
  <c r="P431"/>
  <c r="BI430"/>
  <c r="BH430"/>
  <c r="BG430"/>
  <c r="BE430"/>
  <c r="T430"/>
  <c r="R430"/>
  <c r="P430"/>
  <c r="BI429"/>
  <c r="BH429"/>
  <c r="BG429"/>
  <c r="BE429"/>
  <c r="T429"/>
  <c r="R429"/>
  <c r="P429"/>
  <c r="BI428"/>
  <c r="BH428"/>
  <c r="BG428"/>
  <c r="BE428"/>
  <c r="T428"/>
  <c r="R428"/>
  <c r="P428"/>
  <c r="BI427"/>
  <c r="BH427"/>
  <c r="BG427"/>
  <c r="BE427"/>
  <c r="T427"/>
  <c r="R427"/>
  <c r="P427"/>
  <c r="BI426"/>
  <c r="BH426"/>
  <c r="BG426"/>
  <c r="BE426"/>
  <c r="T426"/>
  <c r="R426"/>
  <c r="P426"/>
  <c r="BI425"/>
  <c r="BH425"/>
  <c r="BG425"/>
  <c r="BE425"/>
  <c r="T425"/>
  <c r="R425"/>
  <c r="P425"/>
  <c r="BI423"/>
  <c r="BH423"/>
  <c r="BG423"/>
  <c r="BE423"/>
  <c r="T423"/>
  <c r="R423"/>
  <c r="P423"/>
  <c r="BI422"/>
  <c r="BH422"/>
  <c r="BG422"/>
  <c r="BE422"/>
  <c r="T422"/>
  <c r="R422"/>
  <c r="P422"/>
  <c r="BI421"/>
  <c r="BH421"/>
  <c r="BG421"/>
  <c r="BE421"/>
  <c r="T421"/>
  <c r="R421"/>
  <c r="P421"/>
  <c r="BI420"/>
  <c r="BH420"/>
  <c r="BG420"/>
  <c r="BE420"/>
  <c r="T420"/>
  <c r="R420"/>
  <c r="P420"/>
  <c r="BI419"/>
  <c r="BH419"/>
  <c r="BG419"/>
  <c r="BE419"/>
  <c r="T419"/>
  <c r="R419"/>
  <c r="P419"/>
  <c r="BI418"/>
  <c r="BH418"/>
  <c r="BG418"/>
  <c r="BE418"/>
  <c r="T418"/>
  <c r="R418"/>
  <c r="P418"/>
  <c r="BI417"/>
  <c r="BH417"/>
  <c r="BG417"/>
  <c r="BE417"/>
  <c r="T417"/>
  <c r="R417"/>
  <c r="P417"/>
  <c r="BI416"/>
  <c r="BH416"/>
  <c r="BG416"/>
  <c r="BE416"/>
  <c r="T416"/>
  <c r="R416"/>
  <c r="P416"/>
  <c r="BI415"/>
  <c r="BH415"/>
  <c r="BG415"/>
  <c r="BE415"/>
  <c r="T415"/>
  <c r="R415"/>
  <c r="P415"/>
  <c r="BI413"/>
  <c r="BH413"/>
  <c r="BG413"/>
  <c r="BE413"/>
  <c r="T413"/>
  <c r="R413"/>
  <c r="P413"/>
  <c r="BI412"/>
  <c r="BH412"/>
  <c r="BG412"/>
  <c r="BE412"/>
  <c r="T412"/>
  <c r="R412"/>
  <c r="P412"/>
  <c r="BI411"/>
  <c r="BH411"/>
  <c r="BG411"/>
  <c r="BE411"/>
  <c r="T411"/>
  <c r="R411"/>
  <c r="P411"/>
  <c r="BI410"/>
  <c r="BH410"/>
  <c r="BG410"/>
  <c r="BE410"/>
  <c r="T410"/>
  <c r="R410"/>
  <c r="P410"/>
  <c r="BI409"/>
  <c r="BH409"/>
  <c r="BG409"/>
  <c r="BE409"/>
  <c r="T409"/>
  <c r="R409"/>
  <c r="P409"/>
  <c r="BI408"/>
  <c r="BH408"/>
  <c r="BG408"/>
  <c r="BE408"/>
  <c r="T408"/>
  <c r="R408"/>
  <c r="P408"/>
  <c r="BI407"/>
  <c r="BH407"/>
  <c r="BG407"/>
  <c r="BE407"/>
  <c r="T407"/>
  <c r="R407"/>
  <c r="P407"/>
  <c r="BI406"/>
  <c r="BH406"/>
  <c r="BG406"/>
  <c r="BE406"/>
  <c r="T406"/>
  <c r="R406"/>
  <c r="P406"/>
  <c r="BI405"/>
  <c r="BH405"/>
  <c r="BG405"/>
  <c r="BE405"/>
  <c r="T405"/>
  <c r="R405"/>
  <c r="P405"/>
  <c r="BI404"/>
  <c r="BH404"/>
  <c r="BG404"/>
  <c r="BE404"/>
  <c r="T404"/>
  <c r="R404"/>
  <c r="P404"/>
  <c r="BI402"/>
  <c r="BH402"/>
  <c r="BG402"/>
  <c r="BE402"/>
  <c r="T402"/>
  <c r="R402"/>
  <c r="P402"/>
  <c r="BI401"/>
  <c r="BH401"/>
  <c r="BG401"/>
  <c r="BE401"/>
  <c r="T401"/>
  <c r="R401"/>
  <c r="P401"/>
  <c r="BI400"/>
  <c r="BH400"/>
  <c r="BG400"/>
  <c r="BE400"/>
  <c r="T400"/>
  <c r="R400"/>
  <c r="P400"/>
  <c r="BI399"/>
  <c r="BH399"/>
  <c r="BG399"/>
  <c r="BE399"/>
  <c r="T399"/>
  <c r="R399"/>
  <c r="P399"/>
  <c r="BI398"/>
  <c r="BH398"/>
  <c r="BG398"/>
  <c r="BE398"/>
  <c r="T398"/>
  <c r="R398"/>
  <c r="P398"/>
  <c r="BI397"/>
  <c r="BH397"/>
  <c r="BG397"/>
  <c r="BE397"/>
  <c r="T397"/>
  <c r="R397"/>
  <c r="P397"/>
  <c r="BI396"/>
  <c r="BH396"/>
  <c r="BG396"/>
  <c r="BE396"/>
  <c r="T396"/>
  <c r="R396"/>
  <c r="P396"/>
  <c r="BI395"/>
  <c r="BH395"/>
  <c r="BG395"/>
  <c r="BE395"/>
  <c r="T395"/>
  <c r="R395"/>
  <c r="P395"/>
  <c r="BI394"/>
  <c r="BH394"/>
  <c r="BG394"/>
  <c r="BE394"/>
  <c r="T394"/>
  <c r="R394"/>
  <c r="P394"/>
  <c r="BI393"/>
  <c r="BH393"/>
  <c r="BG393"/>
  <c r="BE393"/>
  <c r="T393"/>
  <c r="R393"/>
  <c r="P393"/>
  <c r="BI392"/>
  <c r="BH392"/>
  <c r="BG392"/>
  <c r="BE392"/>
  <c r="T392"/>
  <c r="R392"/>
  <c r="P392"/>
  <c r="BI391"/>
  <c r="BH391"/>
  <c r="BG391"/>
  <c r="BE391"/>
  <c r="T391"/>
  <c r="R391"/>
  <c r="P391"/>
  <c r="BI390"/>
  <c r="BH390"/>
  <c r="BG390"/>
  <c r="BE390"/>
  <c r="T390"/>
  <c r="R390"/>
  <c r="P390"/>
  <c r="BI389"/>
  <c r="BH389"/>
  <c r="BG389"/>
  <c r="BE389"/>
  <c r="T389"/>
  <c r="R389"/>
  <c r="P389"/>
  <c r="BI388"/>
  <c r="BH388"/>
  <c r="BG388"/>
  <c r="BE388"/>
  <c r="T388"/>
  <c r="R388"/>
  <c r="P388"/>
  <c r="BI387"/>
  <c r="BH387"/>
  <c r="BG387"/>
  <c r="BE387"/>
  <c r="T387"/>
  <c r="R387"/>
  <c r="P387"/>
  <c r="BI386"/>
  <c r="BH386"/>
  <c r="BG386"/>
  <c r="BE386"/>
  <c r="T386"/>
  <c r="R386"/>
  <c r="P386"/>
  <c r="BI385"/>
  <c r="BH385"/>
  <c r="BG385"/>
  <c r="BE385"/>
  <c r="T385"/>
  <c r="R385"/>
  <c r="P385"/>
  <c r="BI384"/>
  <c r="BH384"/>
  <c r="BG384"/>
  <c r="BE384"/>
  <c r="T384"/>
  <c r="R384"/>
  <c r="P384"/>
  <c r="BI383"/>
  <c r="BH383"/>
  <c r="BG383"/>
  <c r="BE383"/>
  <c r="T383"/>
  <c r="R383"/>
  <c r="P383"/>
  <c r="BI381"/>
  <c r="BH381"/>
  <c r="BG381"/>
  <c r="BE381"/>
  <c r="T381"/>
  <c r="R381"/>
  <c r="P381"/>
  <c r="BI380"/>
  <c r="BH380"/>
  <c r="BG380"/>
  <c r="BE380"/>
  <c r="T380"/>
  <c r="R380"/>
  <c r="P380"/>
  <c r="BI379"/>
  <c r="BH379"/>
  <c r="BG379"/>
  <c r="BE379"/>
  <c r="T379"/>
  <c r="R379"/>
  <c r="P379"/>
  <c r="BI378"/>
  <c r="BH378"/>
  <c r="BG378"/>
  <c r="BE378"/>
  <c r="T378"/>
  <c r="R378"/>
  <c r="P378"/>
  <c r="BI376"/>
  <c r="BH376"/>
  <c r="BG376"/>
  <c r="BE376"/>
  <c r="T376"/>
  <c r="R376"/>
  <c r="P376"/>
  <c r="BI375"/>
  <c r="BH375"/>
  <c r="BG375"/>
  <c r="BE375"/>
  <c r="T375"/>
  <c r="R375"/>
  <c r="P375"/>
  <c r="BI374"/>
  <c r="BH374"/>
  <c r="BG374"/>
  <c r="BE374"/>
  <c r="T374"/>
  <c r="R374"/>
  <c r="P374"/>
  <c r="BI373"/>
  <c r="BH373"/>
  <c r="BG373"/>
  <c r="BE373"/>
  <c r="T373"/>
  <c r="R373"/>
  <c r="P373"/>
  <c r="BI372"/>
  <c r="BH372"/>
  <c r="BG372"/>
  <c r="BE372"/>
  <c r="T372"/>
  <c r="R372"/>
  <c r="P372"/>
  <c r="BI371"/>
  <c r="BH371"/>
  <c r="BG371"/>
  <c r="BE371"/>
  <c r="T371"/>
  <c r="R371"/>
  <c r="P371"/>
  <c r="BI370"/>
  <c r="BH370"/>
  <c r="BG370"/>
  <c r="BE370"/>
  <c r="T370"/>
  <c r="R370"/>
  <c r="P370"/>
  <c r="BI369"/>
  <c r="BH369"/>
  <c r="BG369"/>
  <c r="BE369"/>
  <c r="T369"/>
  <c r="R369"/>
  <c r="P369"/>
  <c r="BI368"/>
  <c r="BH368"/>
  <c r="BG368"/>
  <c r="BE368"/>
  <c r="T368"/>
  <c r="R368"/>
  <c r="P368"/>
  <c r="BI366"/>
  <c r="BH366"/>
  <c r="BG366"/>
  <c r="BE366"/>
  <c r="T366"/>
  <c r="R366"/>
  <c r="P366"/>
  <c r="BI365"/>
  <c r="BH365"/>
  <c r="BG365"/>
  <c r="BE365"/>
  <c r="T365"/>
  <c r="R365"/>
  <c r="P365"/>
  <c r="BI364"/>
  <c r="BH364"/>
  <c r="BG364"/>
  <c r="BE364"/>
  <c r="T364"/>
  <c r="R364"/>
  <c r="P364"/>
  <c r="BI363"/>
  <c r="BH363"/>
  <c r="BG363"/>
  <c r="BE363"/>
  <c r="T363"/>
  <c r="R363"/>
  <c r="P363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2"/>
  <c r="BH342"/>
  <c r="BG342"/>
  <c r="BE342"/>
  <c r="T342"/>
  <c r="R342"/>
  <c r="P342"/>
  <c r="BI341"/>
  <c r="BH341"/>
  <c r="BG341"/>
  <c r="BE341"/>
  <c r="T341"/>
  <c r="R341"/>
  <c r="P341"/>
  <c r="BI340"/>
  <c r="BH340"/>
  <c r="BG340"/>
  <c r="BE340"/>
  <c r="T340"/>
  <c r="R340"/>
  <c r="P340"/>
  <c r="BI339"/>
  <c r="BH339"/>
  <c r="BG339"/>
  <c r="BE339"/>
  <c r="T339"/>
  <c r="R339"/>
  <c r="P339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5"/>
  <c r="BH335"/>
  <c r="BG335"/>
  <c r="BE335"/>
  <c r="T335"/>
  <c r="R335"/>
  <c r="P335"/>
  <c r="BI334"/>
  <c r="BH334"/>
  <c r="BG334"/>
  <c r="BE334"/>
  <c r="T334"/>
  <c r="R334"/>
  <c r="P334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299"/>
  <c r="BH299"/>
  <c r="BG299"/>
  <c r="BE299"/>
  <c r="T299"/>
  <c r="T298"/>
  <c r="R299"/>
  <c r="R298" s="1"/>
  <c r="P299"/>
  <c r="P298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J133"/>
  <c r="J132"/>
  <c r="F130"/>
  <c r="E128"/>
  <c r="J92"/>
  <c r="J91"/>
  <c r="F89"/>
  <c r="E87"/>
  <c r="J18"/>
  <c r="E18"/>
  <c r="F133"/>
  <c r="J17"/>
  <c r="J15"/>
  <c r="E15"/>
  <c r="F132"/>
  <c r="J14"/>
  <c r="J12"/>
  <c r="J130" s="1"/>
  <c r="E7"/>
  <c r="E126" s="1"/>
  <c r="L90" i="1"/>
  <c r="AM90"/>
  <c r="AM89"/>
  <c r="L89"/>
  <c r="AM87"/>
  <c r="L87"/>
  <c r="L85"/>
  <c r="L84"/>
  <c r="BK130" i="23"/>
  <c r="J130"/>
  <c r="J129"/>
  <c r="BK128"/>
  <c r="J128"/>
  <c r="BK127"/>
  <c r="J127"/>
  <c r="BK125"/>
  <c r="J125"/>
  <c r="BK124"/>
  <c r="J124"/>
  <c r="BK123"/>
  <c r="J123"/>
  <c r="BK122"/>
  <c r="J122"/>
  <c r="J132" i="22"/>
  <c r="BK129"/>
  <c r="J124"/>
  <c r="BK123"/>
  <c r="BK120"/>
  <c r="J151" i="21"/>
  <c r="BK144"/>
  <c r="BK141"/>
  <c r="J140"/>
  <c r="BK139"/>
  <c r="BK135"/>
  <c r="J131"/>
  <c r="BK130"/>
  <c r="J129"/>
  <c r="BK126"/>
  <c r="BK125"/>
  <c r="BK122"/>
  <c r="BK131" i="20"/>
  <c r="J121"/>
  <c r="BK120"/>
  <c r="J155" i="19"/>
  <c r="BK154"/>
  <c r="J153"/>
  <c r="BK152"/>
  <c r="BK150"/>
  <c r="BK149"/>
  <c r="J146"/>
  <c r="J145"/>
  <c r="J144"/>
  <c r="BK143"/>
  <c r="J142"/>
  <c r="BK141"/>
  <c r="J140"/>
  <c r="J139"/>
  <c r="BK138"/>
  <c r="J135"/>
  <c r="J134"/>
  <c r="J132"/>
  <c r="BK131"/>
  <c r="J126"/>
  <c r="BK122"/>
  <c r="BK133" i="18"/>
  <c r="J132"/>
  <c r="BK128"/>
  <c r="J127"/>
  <c r="J126"/>
  <c r="J124"/>
  <c r="BK123"/>
  <c r="J121"/>
  <c r="BK119"/>
  <c r="J156" i="17"/>
  <c r="BK151"/>
  <c r="BK150"/>
  <c r="BK149"/>
  <c r="J148"/>
  <c r="J145"/>
  <c r="BK143"/>
  <c r="J139"/>
  <c r="J138"/>
  <c r="BK137"/>
  <c r="BK136"/>
  <c r="BK134"/>
  <c r="BK132"/>
  <c r="BK131"/>
  <c r="BK130"/>
  <c r="J129"/>
  <c r="BK127"/>
  <c r="J122"/>
  <c r="J133" i="16"/>
  <c r="BK132"/>
  <c r="J131"/>
  <c r="J129"/>
  <c r="J128"/>
  <c r="BK127"/>
  <c r="BK501" i="4"/>
  <c r="BK500"/>
  <c r="BK499"/>
  <c r="J497"/>
  <c r="J495"/>
  <c r="J494"/>
  <c r="BK491"/>
  <c r="BK490"/>
  <c r="BK489"/>
  <c r="BK486"/>
  <c r="BK485"/>
  <c r="J484"/>
  <c r="BK482"/>
  <c r="BK480"/>
  <c r="BK479"/>
  <c r="BK477"/>
  <c r="BK474"/>
  <c r="J472"/>
  <c r="J470"/>
  <c r="J469"/>
  <c r="BK465"/>
  <c r="BK464"/>
  <c r="J460"/>
  <c r="J459"/>
  <c r="J458"/>
  <c r="BK456"/>
  <c r="BK454"/>
  <c r="J452"/>
  <c r="BK449"/>
  <c r="J448"/>
  <c r="J445"/>
  <c r="J443"/>
  <c r="BK442"/>
  <c r="J441"/>
  <c r="BK440"/>
  <c r="BK438"/>
  <c r="BK437"/>
  <c r="BK434"/>
  <c r="BK428"/>
  <c r="BK425"/>
  <c r="BK420"/>
  <c r="J415"/>
  <c r="J414"/>
  <c r="BK412"/>
  <c r="J412"/>
  <c r="BK411"/>
  <c r="J411"/>
  <c r="BK410"/>
  <c r="J408"/>
  <c r="BK407"/>
  <c r="J404"/>
  <c r="J402"/>
  <c r="J398"/>
  <c r="BK395"/>
  <c r="BK392"/>
  <c r="BK391"/>
  <c r="BK388"/>
  <c r="J387"/>
  <c r="J384"/>
  <c r="BK383"/>
  <c r="BK381"/>
  <c r="J379"/>
  <c r="BK374"/>
  <c r="J371"/>
  <c r="BK363"/>
  <c r="BK361"/>
  <c r="J355"/>
  <c r="BK352"/>
  <c r="BK351"/>
  <c r="BK348"/>
  <c r="BK345"/>
  <c r="J344"/>
  <c r="BK342"/>
  <c r="J341"/>
  <c r="J340"/>
  <c r="BK339"/>
  <c r="BK338"/>
  <c r="J334"/>
  <c r="J332"/>
  <c r="J331"/>
  <c r="BK330"/>
  <c r="BK327"/>
  <c r="BK325"/>
  <c r="J324"/>
  <c r="J322"/>
  <c r="BK320"/>
  <c r="BK319"/>
  <c r="BK316"/>
  <c r="BK315"/>
  <c r="BK314"/>
  <c r="J312"/>
  <c r="J311"/>
  <c r="BK309"/>
  <c r="J305"/>
  <c r="J304"/>
  <c r="J303"/>
  <c r="BK302"/>
  <c r="BK298"/>
  <c r="J296"/>
  <c r="BK294"/>
  <c r="BK291"/>
  <c r="J290"/>
  <c r="J289"/>
  <c r="J287"/>
  <c r="J283"/>
  <c r="BK281"/>
  <c r="J279"/>
  <c r="BK277"/>
  <c r="BK273"/>
  <c r="J272"/>
  <c r="J271"/>
  <c r="J270"/>
  <c r="BK267"/>
  <c r="J266"/>
  <c r="BK263"/>
  <c r="BK261"/>
  <c r="J260"/>
  <c r="BK259"/>
  <c r="BK258"/>
  <c r="J257"/>
  <c r="BK256"/>
  <c r="J255"/>
  <c r="BK253"/>
  <c r="BK252"/>
  <c r="J250"/>
  <c r="BK246"/>
  <c r="BK244"/>
  <c r="J243"/>
  <c r="BK242"/>
  <c r="BK241"/>
  <c r="BK240"/>
  <c r="BK237"/>
  <c r="BK235"/>
  <c r="BK232"/>
  <c r="BK230"/>
  <c r="BK229"/>
  <c r="J226"/>
  <c r="J225"/>
  <c r="BK221"/>
  <c r="J220"/>
  <c r="BK218"/>
  <c r="BK217"/>
  <c r="BK215"/>
  <c r="BK210"/>
  <c r="BK209"/>
  <c r="BK207"/>
  <c r="J206"/>
  <c r="J203"/>
  <c r="BK202"/>
  <c r="BK201"/>
  <c r="J199"/>
  <c r="J198"/>
  <c r="BK197"/>
  <c r="J195"/>
  <c r="BK194"/>
  <c r="J189"/>
  <c r="BK188"/>
  <c r="J187"/>
  <c r="J185"/>
  <c r="J183"/>
  <c r="J181"/>
  <c r="BK179"/>
  <c r="BK175"/>
  <c r="J172"/>
  <c r="J170"/>
  <c r="BK168"/>
  <c r="J167"/>
  <c r="BK165"/>
  <c r="J162"/>
  <c r="J157"/>
  <c r="J156"/>
  <c r="BK155"/>
  <c r="J150"/>
  <c r="J148"/>
  <c r="J146"/>
  <c r="BK145"/>
  <c r="BK143"/>
  <c r="BK142"/>
  <c r="J141"/>
  <c r="J153" i="3"/>
  <c r="BK151"/>
  <c r="BK149"/>
  <c r="BK146"/>
  <c r="BK133" i="22"/>
  <c r="BK131"/>
  <c r="BK130"/>
  <c r="BK126"/>
  <c r="BK125"/>
  <c r="J121"/>
  <c r="J120"/>
  <c r="BK119"/>
  <c r="J156" i="21"/>
  <c r="BK155"/>
  <c r="BK153"/>
  <c r="J152"/>
  <c r="BK150"/>
  <c r="J149"/>
  <c r="BK146"/>
  <c r="BK145"/>
  <c r="BK143"/>
  <c r="BK142"/>
  <c r="BK137"/>
  <c r="BK133"/>
  <c r="BK132"/>
  <c r="J127"/>
  <c r="J123"/>
  <c r="BK132" i="20"/>
  <c r="J131"/>
  <c r="J130"/>
  <c r="J129"/>
  <c r="J128"/>
  <c r="BK127"/>
  <c r="J126"/>
  <c r="BK123"/>
  <c r="BK121"/>
  <c r="BK119"/>
  <c r="J156" i="19"/>
  <c r="J154"/>
  <c r="BK153"/>
  <c r="J152"/>
  <c r="BK151"/>
  <c r="J149"/>
  <c r="BK146"/>
  <c r="BK145"/>
  <c r="BK142"/>
  <c r="J141"/>
  <c r="J137"/>
  <c r="BK136"/>
  <c r="J133"/>
  <c r="J131"/>
  <c r="J129"/>
  <c r="J127"/>
  <c r="BK125"/>
  <c r="BK123"/>
  <c r="J131" i="18"/>
  <c r="J129"/>
  <c r="J123"/>
  <c r="BK122"/>
  <c r="BK121"/>
  <c r="J120"/>
  <c r="J155" i="17"/>
  <c r="J154"/>
  <c r="BK152"/>
  <c r="J152"/>
  <c r="J149"/>
  <c r="J146"/>
  <c r="BK142"/>
  <c r="J141"/>
  <c r="J140"/>
  <c r="J135"/>
  <c r="J133"/>
  <c r="J132"/>
  <c r="J131"/>
  <c r="J130"/>
  <c r="BK125"/>
  <c r="J123"/>
  <c r="J132" i="16"/>
  <c r="J126"/>
  <c r="BK125"/>
  <c r="J124"/>
  <c r="J123"/>
  <c r="J122"/>
  <c r="BK121"/>
  <c r="BK120"/>
  <c r="J119"/>
  <c r="J155" i="15"/>
  <c r="J154"/>
  <c r="BK152"/>
  <c r="J151"/>
  <c r="J150"/>
  <c r="BK149"/>
  <c r="J140"/>
  <c r="BK138"/>
  <c r="BK135"/>
  <c r="J132"/>
  <c r="J130"/>
  <c r="J129"/>
  <c r="J125"/>
  <c r="BK122"/>
  <c r="BK133" i="14"/>
  <c r="BK131"/>
  <c r="BK127"/>
  <c r="J126"/>
  <c r="J124"/>
  <c r="BK123"/>
  <c r="BK121"/>
  <c r="J119"/>
  <c r="BK153" i="13"/>
  <c r="BK151"/>
  <c r="J146"/>
  <c r="BK145"/>
  <c r="BK144"/>
  <c r="J142"/>
  <c r="BK139"/>
  <c r="BK138"/>
  <c r="J135"/>
  <c r="BK133"/>
  <c r="J132"/>
  <c r="BK130"/>
  <c r="J129"/>
  <c r="J126"/>
  <c r="BK122"/>
  <c r="BK133" i="12"/>
  <c r="BK128"/>
  <c r="BK126"/>
  <c r="J125"/>
  <c r="BK124"/>
  <c r="BK122"/>
  <c r="J119"/>
  <c r="BK156" i="11"/>
  <c r="J155"/>
  <c r="BK153"/>
  <c r="BK151"/>
  <c r="BK149"/>
  <c r="J148"/>
  <c r="BK146"/>
  <c r="J142"/>
  <c r="BK141"/>
  <c r="BK140"/>
  <c r="J139"/>
  <c r="J136"/>
  <c r="BK131"/>
  <c r="BK129"/>
  <c r="J127"/>
  <c r="J125"/>
  <c r="J122"/>
  <c r="BK133" i="10"/>
  <c r="J130"/>
  <c r="J129"/>
  <c r="BK126"/>
  <c r="BK125"/>
  <c r="J122"/>
  <c r="J121"/>
  <c r="BK120"/>
  <c r="BK156" i="9"/>
  <c r="J154"/>
  <c r="J153"/>
  <c r="J152"/>
  <c r="BK151"/>
  <c r="J150"/>
  <c r="BK146"/>
  <c r="J145"/>
  <c r="J144"/>
  <c r="J143"/>
  <c r="J142"/>
  <c r="J141"/>
  <c r="BK140"/>
  <c r="BK139"/>
  <c r="J136"/>
  <c r="J135"/>
  <c r="J132"/>
  <c r="BK131"/>
  <c r="BK126"/>
  <c r="J123"/>
  <c r="J121" i="8"/>
  <c r="BK132" i="7"/>
  <c r="BK130"/>
  <c r="BK124"/>
  <c r="J189" i="6"/>
  <c r="BK186"/>
  <c r="BK185"/>
  <c r="J184"/>
  <c r="BK182"/>
  <c r="J181"/>
  <c r="J180"/>
  <c r="J179"/>
  <c r="BK177"/>
  <c r="J176"/>
  <c r="J172"/>
  <c r="J170"/>
  <c r="J168"/>
  <c r="J165"/>
  <c r="BK164"/>
  <c r="BK159"/>
  <c r="J158"/>
  <c r="J153"/>
  <c r="BK152"/>
  <c r="J151"/>
  <c r="J149"/>
  <c r="BK148"/>
  <c r="BK147"/>
  <c r="J144"/>
  <c r="BK142"/>
  <c r="BK134"/>
  <c r="BK133"/>
  <c r="J131"/>
  <c r="J130"/>
  <c r="BK128"/>
  <c r="BK270" i="5"/>
  <c r="J269"/>
  <c r="J267"/>
  <c r="BK264"/>
  <c r="BK262"/>
  <c r="BK261"/>
  <c r="BK257"/>
  <c r="J256"/>
  <c r="J255"/>
  <c r="J252"/>
  <c r="J250"/>
  <c r="J247"/>
  <c r="J245"/>
  <c r="J243"/>
  <c r="BK242"/>
  <c r="BK241"/>
  <c r="BK239"/>
  <c r="J235"/>
  <c r="BK233"/>
  <c r="BK232"/>
  <c r="J231"/>
  <c r="J230"/>
  <c r="BK229"/>
  <c r="BK226"/>
  <c r="BK220"/>
  <c r="J219"/>
  <c r="J214"/>
  <c r="J212"/>
  <c r="BK211"/>
  <c r="BK208"/>
  <c r="J207"/>
  <c r="BK203"/>
  <c r="J202"/>
  <c r="J200"/>
  <c r="J197"/>
  <c r="J196"/>
  <c r="BK190"/>
  <c r="BK188"/>
  <c r="BK185"/>
  <c r="BK182"/>
  <c r="J178"/>
  <c r="BK177"/>
  <c r="BK175"/>
  <c r="BK172"/>
  <c r="J170"/>
  <c r="BK165"/>
  <c r="J164"/>
  <c r="J161"/>
  <c r="J160"/>
  <c r="BK157"/>
  <c r="BK155"/>
  <c r="J151"/>
  <c r="BK150"/>
  <c r="J149"/>
  <c r="BK148"/>
  <c r="J145"/>
  <c r="BK143"/>
  <c r="J139"/>
  <c r="BK138"/>
  <c r="BK137"/>
  <c r="BK136"/>
  <c r="J135"/>
  <c r="J133"/>
  <c r="J572" i="4"/>
  <c r="J570"/>
  <c r="J569"/>
  <c r="J568"/>
  <c r="J567"/>
  <c r="BK563"/>
  <c r="BK562"/>
  <c r="J561"/>
  <c r="J560"/>
  <c r="J559"/>
  <c r="BK558"/>
  <c r="BK555"/>
  <c r="J552"/>
  <c r="J551"/>
  <c r="J550"/>
  <c r="J549"/>
  <c r="BK546"/>
  <c r="J543"/>
  <c r="BK542"/>
  <c r="BK541"/>
  <c r="J540"/>
  <c r="J539"/>
  <c r="J538"/>
  <c r="J537"/>
  <c r="BK536"/>
  <c r="J535"/>
  <c r="J534"/>
  <c r="BK533"/>
  <c r="J532"/>
  <c r="J531"/>
  <c r="BK530"/>
  <c r="BK529"/>
  <c r="BK528"/>
  <c r="BK527"/>
  <c r="BK526"/>
  <c r="J525"/>
  <c r="J524"/>
  <c r="J523"/>
  <c r="J522"/>
  <c r="BK521"/>
  <c r="BK520"/>
  <c r="BK519"/>
  <c r="J518"/>
  <c r="BK516"/>
  <c r="BK515"/>
  <c r="J514"/>
  <c r="BK513"/>
  <c r="J513"/>
  <c r="BK512"/>
  <c r="J512"/>
  <c r="BK511"/>
  <c r="J511"/>
  <c r="BK510"/>
  <c r="J510"/>
  <c r="BK509"/>
  <c r="J509"/>
  <c r="BK508"/>
  <c r="J508"/>
  <c r="BK507"/>
  <c r="J507"/>
  <c r="BK506"/>
  <c r="J506"/>
  <c r="BK505"/>
  <c r="J505"/>
  <c r="BK504"/>
  <c r="J503"/>
  <c r="J501"/>
  <c r="BK498"/>
  <c r="J496"/>
  <c r="BK495"/>
  <c r="BK494"/>
  <c r="BK493"/>
  <c r="BK492"/>
  <c r="J488"/>
  <c r="BK487"/>
  <c r="J483"/>
  <c r="J482"/>
  <c r="J480"/>
  <c r="BK478"/>
  <c r="J477"/>
  <c r="J473"/>
  <c r="BK471"/>
  <c r="BK469"/>
  <c r="BK468"/>
  <c r="J467"/>
  <c r="BK463"/>
  <c r="J457"/>
  <c r="J456"/>
  <c r="BK455"/>
  <c r="J454"/>
  <c r="BK453"/>
  <c r="BK452"/>
  <c r="J450"/>
  <c r="BK448"/>
  <c r="J447"/>
  <c r="BK445"/>
  <c r="J442"/>
  <c r="J438"/>
  <c r="J436"/>
  <c r="BK435"/>
  <c r="BK433"/>
  <c r="BK432"/>
  <c r="BK431"/>
  <c r="J430"/>
  <c r="J428"/>
  <c r="J427"/>
  <c r="J426"/>
  <c r="BK424"/>
  <c r="J423"/>
  <c r="BK422"/>
  <c r="J419"/>
  <c r="BK418"/>
  <c r="J410"/>
  <c r="J409"/>
  <c r="J406"/>
  <c r="J405"/>
  <c r="BK400"/>
  <c r="J399"/>
  <c r="BK398"/>
  <c r="J396"/>
  <c r="BK393"/>
  <c r="J392"/>
  <c r="J390"/>
  <c r="BK387"/>
  <c r="J383"/>
  <c r="BK382"/>
  <c r="J380"/>
  <c r="BK379"/>
  <c r="J377"/>
  <c r="BK372"/>
  <c r="J368"/>
  <c r="J367"/>
  <c r="BK366"/>
  <c r="J361"/>
  <c r="BK359"/>
  <c r="BK356"/>
  <c r="BK355"/>
  <c r="J354"/>
  <c r="BK350"/>
  <c r="BK349"/>
  <c r="J347"/>
  <c r="J346"/>
  <c r="J345"/>
  <c r="BK341"/>
  <c r="J337"/>
  <c r="J336"/>
  <c r="BK334"/>
  <c r="J333"/>
  <c r="BK331"/>
  <c r="J329"/>
  <c r="J325"/>
  <c r="BK323"/>
  <c r="J316"/>
  <c r="J314"/>
  <c r="BK313"/>
  <c r="J310"/>
  <c r="J308"/>
  <c r="BK305"/>
  <c r="BK304"/>
  <c r="BK303"/>
  <c r="BK301"/>
  <c r="J300"/>
  <c r="BK299"/>
  <c r="J297"/>
  <c r="BK295"/>
  <c r="J294"/>
  <c r="BK290"/>
  <c r="BK286"/>
  <c r="J284"/>
  <c r="J282"/>
  <c r="J276"/>
  <c r="BK275"/>
  <c r="BK270"/>
  <c r="J269"/>
  <c r="J268"/>
  <c r="BK266"/>
  <c r="J265"/>
  <c r="J263"/>
  <c r="BK262"/>
  <c r="BK260"/>
  <c r="J258"/>
  <c r="BK255"/>
  <c r="BK254"/>
  <c r="J251"/>
  <c r="J249"/>
  <c r="BK248"/>
  <c r="J247"/>
  <c r="J244"/>
  <c r="J241"/>
  <c r="J240"/>
  <c r="BK236"/>
  <c r="J234"/>
  <c r="BK231"/>
  <c r="J229"/>
  <c r="J228"/>
  <c r="J227"/>
  <c r="J224"/>
  <c r="J223"/>
  <c r="BK220"/>
  <c r="BK219"/>
  <c r="J218"/>
  <c r="BK214"/>
  <c r="J213"/>
  <c r="J212"/>
  <c r="BK211"/>
  <c r="J210"/>
  <c r="BK208"/>
  <c r="J204"/>
  <c r="J202"/>
  <c r="J200"/>
  <c r="BK198"/>
  <c r="J197"/>
  <c r="J196"/>
  <c r="BK193"/>
  <c r="J191"/>
  <c r="J190"/>
  <c r="BK187"/>
  <c r="J186"/>
  <c r="J184"/>
  <c r="BK181"/>
  <c r="J180"/>
  <c r="J178"/>
  <c r="BK177"/>
  <c r="J176"/>
  <c r="BK173"/>
  <c r="J166"/>
  <c r="BK164"/>
  <c r="BK161"/>
  <c r="J153"/>
  <c r="BK150"/>
  <c r="BK148"/>
  <c r="BK147"/>
  <c r="J143"/>
  <c r="J157" i="3"/>
  <c r="J156"/>
  <c r="J154"/>
  <c r="BK153"/>
  <c r="BK150"/>
  <c r="J147"/>
  <c r="BK145"/>
  <c r="BK143"/>
  <c r="BK160" i="2"/>
  <c r="BK159"/>
  <c r="BK157"/>
  <c r="J156"/>
  <c r="J151"/>
  <c r="BK150"/>
  <c r="BK148"/>
  <c r="J147"/>
  <c r="J145"/>
  <c r="J141"/>
  <c r="BK140"/>
  <c r="BK139"/>
  <c r="BK154" i="15"/>
  <c r="J153"/>
  <c r="BK151"/>
  <c r="J149"/>
  <c r="BK148"/>
  <c r="BK145"/>
  <c r="J142"/>
  <c r="BK140"/>
  <c r="BK139"/>
  <c r="BK137"/>
  <c r="J136"/>
  <c r="BK134"/>
  <c r="BK133"/>
  <c r="J131"/>
  <c r="BK130"/>
  <c r="J127"/>
  <c r="J123"/>
  <c r="J133" i="14"/>
  <c r="BK132"/>
  <c r="J131"/>
  <c r="J130"/>
  <c r="J129"/>
  <c r="J128"/>
  <c r="J125"/>
  <c r="BK122"/>
  <c r="BK155" i="13"/>
  <c r="J154"/>
  <c r="J148"/>
  <c r="BK146"/>
  <c r="J145"/>
  <c r="BK142"/>
  <c r="BK141"/>
  <c r="BK137"/>
  <c r="BK135"/>
  <c r="J133"/>
  <c r="BK132"/>
  <c r="BK131"/>
  <c r="J130"/>
  <c r="J125"/>
  <c r="J123"/>
  <c r="BK132" i="12"/>
  <c r="J131"/>
  <c r="J129"/>
  <c r="J128"/>
  <c r="BK127"/>
  <c r="J126"/>
  <c r="J124"/>
  <c r="BK121"/>
  <c r="BK120"/>
  <c r="BK155" i="11"/>
  <c r="J153"/>
  <c r="J151"/>
  <c r="J149"/>
  <c r="BK148"/>
  <c r="J145"/>
  <c r="J140"/>
  <c r="BK135"/>
  <c r="J134"/>
  <c r="BK133"/>
  <c r="BK132"/>
  <c r="BK130"/>
  <c r="J129"/>
  <c r="BK126"/>
  <c r="BK125"/>
  <c r="BK123"/>
  <c r="BK122"/>
  <c r="BK132" i="10"/>
  <c r="BK130"/>
  <c r="J128"/>
  <c r="J127"/>
  <c r="J125"/>
  <c r="BK124"/>
  <c r="J123"/>
  <c r="BK122"/>
  <c r="BK121"/>
  <c r="J155" i="9"/>
  <c r="BK152"/>
  <c r="J151"/>
  <c r="J149"/>
  <c r="BK148"/>
  <c r="J146"/>
  <c r="BK143"/>
  <c r="BK138"/>
  <c r="BK132"/>
  <c r="J131"/>
  <c r="BK129"/>
  <c r="BK127"/>
  <c r="J122"/>
  <c r="J132" i="7"/>
  <c r="J130"/>
  <c r="BK129"/>
  <c r="J128"/>
  <c r="J125"/>
  <c r="J123"/>
  <c r="BK189" i="6"/>
  <c r="J187"/>
  <c r="J186"/>
  <c r="J185"/>
  <c r="BK178"/>
  <c r="BK176"/>
  <c r="BK175"/>
  <c r="J174"/>
  <c r="BK171"/>
  <c r="BK170"/>
  <c r="J169"/>
  <c r="BK167"/>
  <c r="BK165"/>
  <c r="J163"/>
  <c r="J162"/>
  <c r="BK161"/>
  <c r="J160"/>
  <c r="BK156"/>
  <c r="BK154"/>
  <c r="BK151"/>
  <c r="BK150"/>
  <c r="BK149"/>
  <c r="J147"/>
  <c r="BK143"/>
  <c r="J141"/>
  <c r="J140"/>
  <c r="BK136"/>
  <c r="J134"/>
  <c r="J133"/>
  <c r="J132"/>
  <c r="BK127"/>
  <c r="BK271" i="5"/>
  <c r="J271"/>
  <c r="BK269"/>
  <c r="BK266"/>
  <c r="J265"/>
  <c r="J260"/>
  <c r="BK259"/>
  <c r="BK255"/>
  <c r="J254"/>
  <c r="BK253"/>
  <c r="J251"/>
  <c r="BK250"/>
  <c r="J249"/>
  <c r="J248"/>
  <c r="BK246"/>
  <c r="J244"/>
  <c r="J241"/>
  <c r="BK240"/>
  <c r="J238"/>
  <c r="J236"/>
  <c r="BK234"/>
  <c r="J233"/>
  <c r="BK231"/>
  <c r="BK230"/>
  <c r="BK223"/>
  <c r="BK218"/>
  <c r="J215"/>
  <c r="BK213"/>
  <c r="J210"/>
  <c r="J208"/>
  <c r="BK207"/>
  <c r="BK205"/>
  <c r="BK204"/>
  <c r="J203"/>
  <c r="J201"/>
  <c r="BK199"/>
  <c r="BK198"/>
  <c r="BK196"/>
  <c r="J194"/>
  <c r="J192"/>
  <c r="J191"/>
  <c r="J189"/>
  <c r="J188"/>
  <c r="J187"/>
  <c r="J185"/>
  <c r="BK183"/>
  <c r="J181"/>
  <c r="BK180"/>
  <c r="BK179"/>
  <c r="J175"/>
  <c r="J174"/>
  <c r="J172"/>
  <c r="BK171"/>
  <c r="J169"/>
  <c r="J168"/>
  <c r="J166"/>
  <c r="J165"/>
  <c r="BK163"/>
  <c r="BK162"/>
  <c r="BK160"/>
  <c r="BK158"/>
  <c r="J157"/>
  <c r="BK154"/>
  <c r="BK153"/>
  <c r="J152"/>
  <c r="BK146"/>
  <c r="J144"/>
  <c r="BK141"/>
  <c r="BK140"/>
  <c r="BK135"/>
  <c r="BK142" i="3"/>
  <c r="BK141"/>
  <c r="J140"/>
  <c r="J139"/>
  <c r="BK133"/>
  <c r="BK132"/>
  <c r="BK130"/>
  <c r="BK129"/>
  <c r="J127"/>
  <c r="J126"/>
  <c r="J438" i="2"/>
  <c r="J437"/>
  <c r="J435"/>
  <c r="BK433"/>
  <c r="BK429"/>
  <c r="J426"/>
  <c r="BK422"/>
  <c r="J421"/>
  <c r="J418"/>
  <c r="J416"/>
  <c r="BK415"/>
  <c r="J413"/>
  <c r="BK412"/>
  <c r="J410"/>
  <c r="J409"/>
  <c r="BK408"/>
  <c r="J406"/>
  <c r="J405"/>
  <c r="BK402"/>
  <c r="J400"/>
  <c r="BK399"/>
  <c r="BK398"/>
  <c r="J397"/>
  <c r="J394"/>
  <c r="BK390"/>
  <c r="J389"/>
  <c r="J388"/>
  <c r="J386"/>
  <c r="J385"/>
  <c r="J383"/>
  <c r="BK378"/>
  <c r="J374"/>
  <c r="BK373"/>
  <c r="J372"/>
  <c r="BK370"/>
  <c r="J369"/>
  <c r="J368"/>
  <c r="J366"/>
  <c r="BK365"/>
  <c r="J364"/>
  <c r="BK359"/>
  <c r="J357"/>
  <c r="J356"/>
  <c r="J355"/>
  <c r="J351"/>
  <c r="J349"/>
  <c r="J348"/>
  <c r="BK345"/>
  <c r="BK344"/>
  <c r="J343"/>
  <c r="BK340"/>
  <c r="J339"/>
  <c r="BK336"/>
  <c r="J333"/>
  <c r="J331"/>
  <c r="BK329"/>
  <c r="BK327"/>
  <c r="J323"/>
  <c r="J322"/>
  <c r="BK321"/>
  <c r="J319"/>
  <c r="BK317"/>
  <c r="BK316"/>
  <c r="J315"/>
  <c r="BK314"/>
  <c r="BK310"/>
  <c r="J304"/>
  <c r="J302"/>
  <c r="BK299"/>
  <c r="BK297"/>
  <c r="BK292"/>
  <c r="BK287"/>
  <c r="J285"/>
  <c r="J279"/>
  <c r="BK277"/>
  <c r="BK274"/>
  <c r="J273"/>
  <c r="BK270"/>
  <c r="BK266"/>
  <c r="J264"/>
  <c r="J262"/>
  <c r="J261"/>
  <c r="BK260"/>
  <c r="BK258"/>
  <c r="J257"/>
  <c r="J254"/>
  <c r="BK253"/>
  <c r="BK252"/>
  <c r="J248"/>
  <c r="J247"/>
  <c r="BK244"/>
  <c r="J242"/>
  <c r="BK241"/>
  <c r="BK240"/>
  <c r="BK238"/>
  <c r="J237"/>
  <c r="BK235"/>
  <c r="BK233"/>
  <c r="BK230"/>
  <c r="J229"/>
  <c r="BK226"/>
  <c r="J225"/>
  <c r="BK223"/>
  <c r="BK222"/>
  <c r="J219"/>
  <c r="BK218"/>
  <c r="J213"/>
  <c r="BK212"/>
  <c r="BK211"/>
  <c r="BK208"/>
  <c r="BK207"/>
  <c r="J206"/>
  <c r="J205"/>
  <c r="BK203"/>
  <c r="J201"/>
  <c r="BK200"/>
  <c r="BK195"/>
  <c r="J194"/>
  <c r="BK193"/>
  <c r="BK192"/>
  <c r="BK190"/>
  <c r="BK187"/>
  <c r="BK184"/>
  <c r="BK181"/>
  <c r="BK180"/>
  <c r="J179"/>
  <c r="BK177"/>
  <c r="J176"/>
  <c r="BK175"/>
  <c r="BK172"/>
  <c r="BK170"/>
  <c r="J169"/>
  <c r="J168"/>
  <c r="J160"/>
  <c r="J157"/>
  <c r="BK156"/>
  <c r="BK153"/>
  <c r="BK151"/>
  <c r="BK147"/>
  <c r="J144"/>
  <c r="J143"/>
  <c r="J142"/>
  <c r="BK129" i="23"/>
  <c r="BK132" i="22"/>
  <c r="J131"/>
  <c r="BK128"/>
  <c r="J127"/>
  <c r="J126"/>
  <c r="J125"/>
  <c r="J123"/>
  <c r="BK122"/>
  <c r="J119"/>
  <c r="BK156" i="21"/>
  <c r="J154"/>
  <c r="J153"/>
  <c r="BK152"/>
  <c r="J150"/>
  <c r="J148"/>
  <c r="J143"/>
  <c r="J141"/>
  <c r="BK140"/>
  <c r="J138"/>
  <c r="J136"/>
  <c r="BK134"/>
  <c r="J132"/>
  <c r="BK131"/>
  <c r="J126"/>
  <c r="J125"/>
  <c r="J133" i="20"/>
  <c r="J132"/>
  <c r="BK130"/>
  <c r="BK128"/>
  <c r="J125"/>
  <c r="BK124"/>
  <c r="J122"/>
  <c r="BK156" i="19"/>
  <c r="BK155"/>
  <c r="J151"/>
  <c r="J148"/>
  <c r="BK144"/>
  <c r="BK139"/>
  <c r="BK135"/>
  <c r="BK133"/>
  <c r="BK130"/>
  <c r="BK126"/>
  <c r="J123"/>
  <c r="J122"/>
  <c r="J133" i="18"/>
  <c r="BK132"/>
  <c r="BK131"/>
  <c r="J130"/>
  <c r="BK129"/>
  <c r="BK126"/>
  <c r="J125"/>
  <c r="BK120"/>
  <c r="BK156" i="17"/>
  <c r="BK153"/>
  <c r="J151"/>
  <c r="BK148"/>
  <c r="BK145"/>
  <c r="BK144"/>
  <c r="J143"/>
  <c r="BK139"/>
  <c r="J137"/>
  <c r="J136"/>
  <c r="J134"/>
  <c r="J127"/>
  <c r="BK126"/>
  <c r="BK123"/>
  <c r="BK133" i="16"/>
  <c r="BK131"/>
  <c r="BK130"/>
  <c r="BK126"/>
  <c r="J125"/>
  <c r="BK124"/>
  <c r="BK123"/>
  <c r="BK122"/>
  <c r="J121"/>
  <c r="J120"/>
  <c r="BK119"/>
  <c r="BK156" i="15"/>
  <c r="BK153"/>
  <c r="J148"/>
  <c r="J146"/>
  <c r="J145"/>
  <c r="J144"/>
  <c r="J143"/>
  <c r="BK142"/>
  <c r="BK141"/>
  <c r="J139"/>
  <c r="J138"/>
  <c r="J137"/>
  <c r="J134"/>
  <c r="J133"/>
  <c r="BK132"/>
  <c r="BK126"/>
  <c r="BK125"/>
  <c r="J122"/>
  <c r="BK129" i="14"/>
  <c r="BK126"/>
  <c r="BK125"/>
  <c r="J121"/>
  <c r="BK120"/>
  <c r="J156" i="13"/>
  <c r="BK154"/>
  <c r="J153"/>
  <c r="BK152"/>
  <c r="J151"/>
  <c r="BK150"/>
  <c r="J149"/>
  <c r="BK148"/>
  <c r="J144"/>
  <c r="BK143"/>
  <c r="BK140"/>
  <c r="J139"/>
  <c r="BK136"/>
  <c r="J134"/>
  <c r="J131"/>
  <c r="J127"/>
  <c r="BK125"/>
  <c r="J133" i="12"/>
  <c r="BK131"/>
  <c r="BK130"/>
  <c r="J123"/>
  <c r="J121"/>
  <c r="BK119"/>
  <c r="BK154" i="11"/>
  <c r="J152"/>
  <c r="J150"/>
  <c r="J146"/>
  <c r="BK145"/>
  <c r="J144"/>
  <c r="BK143"/>
  <c r="BK139"/>
  <c r="BK138"/>
  <c r="BK137"/>
  <c r="BK136"/>
  <c r="J133"/>
  <c r="J131"/>
  <c r="BK127"/>
  <c r="J126"/>
  <c r="J123"/>
  <c r="J131" i="10"/>
  <c r="BK129"/>
  <c r="BK128"/>
  <c r="BK127"/>
  <c r="J126"/>
  <c r="BK123"/>
  <c r="J120"/>
  <c r="J119"/>
  <c r="BK154" i="9"/>
  <c r="BK149"/>
  <c r="J148"/>
  <c r="BK144"/>
  <c r="BK142"/>
  <c r="BK141"/>
  <c r="J139"/>
  <c r="J137"/>
  <c r="BK136"/>
  <c r="BK134"/>
  <c r="J133"/>
  <c r="BK130"/>
  <c r="J129"/>
  <c r="J125"/>
  <c r="J129" i="7"/>
  <c r="J126"/>
  <c r="BK123"/>
  <c r="BK184" i="6"/>
  <c r="BK181"/>
  <c r="BK179"/>
  <c r="J175"/>
  <c r="BK174"/>
  <c r="BK173"/>
  <c r="J171"/>
  <c r="BK169"/>
  <c r="BK168"/>
  <c r="J164"/>
  <c r="BK162"/>
  <c r="J161"/>
  <c r="BK160"/>
  <c r="J159"/>
  <c r="BK158"/>
  <c r="J157"/>
  <c r="J148"/>
  <c r="J146"/>
  <c r="J145"/>
  <c r="BK144"/>
  <c r="BK139"/>
  <c r="BK137"/>
  <c r="J136"/>
  <c r="BK135"/>
  <c r="BK130"/>
  <c r="J127"/>
  <c r="BK267" i="5"/>
  <c r="J266"/>
  <c r="J264"/>
  <c r="J261"/>
  <c r="BK260"/>
  <c r="BK258"/>
  <c r="J257"/>
  <c r="J253"/>
  <c r="BK252"/>
  <c r="BK247"/>
  <c r="J246"/>
  <c r="BK245"/>
  <c r="BK244"/>
  <c r="J240"/>
  <c r="BK238"/>
  <c r="BK236"/>
  <c r="BK235"/>
  <c r="J234"/>
  <c r="J232"/>
  <c r="J227"/>
  <c r="J223"/>
  <c r="J221"/>
  <c r="J220"/>
  <c r="BK219"/>
  <c r="J217"/>
  <c r="BK214"/>
  <c r="J213"/>
  <c r="BK212"/>
  <c r="BK210"/>
  <c r="BK209"/>
  <c r="BK206"/>
  <c r="BK202"/>
  <c r="J198"/>
  <c r="J195"/>
  <c r="BK191"/>
  <c r="J190"/>
  <c r="BK186"/>
  <c r="J184"/>
  <c r="BK181"/>
  <c r="J179"/>
  <c r="BK178"/>
  <c r="BK176"/>
  <c r="BK173"/>
  <c r="BK170"/>
  <c r="BK168"/>
  <c r="J167"/>
  <c r="J162"/>
  <c r="BK161"/>
  <c r="J159"/>
  <c r="J153"/>
  <c r="J146"/>
  <c r="J143"/>
  <c r="BK142"/>
  <c r="J141"/>
  <c r="J138"/>
  <c r="J136"/>
  <c r="J162" i="2"/>
  <c r="J161"/>
  <c r="BK158"/>
  <c r="J155"/>
  <c r="J152"/>
  <c r="BK149"/>
  <c r="J148"/>
  <c r="BK143"/>
  <c r="BK142"/>
  <c r="J133" i="22"/>
  <c r="J130"/>
  <c r="J129"/>
  <c r="J128"/>
  <c r="BK127"/>
  <c r="BK124"/>
  <c r="J122"/>
  <c r="BK121"/>
  <c r="J155" i="21"/>
  <c r="BK154"/>
  <c r="BK151"/>
  <c r="BK149"/>
  <c r="BK148"/>
  <c r="J146"/>
  <c r="J145"/>
  <c r="J144"/>
  <c r="J142"/>
  <c r="J139"/>
  <c r="BK138"/>
  <c r="J137"/>
  <c r="BK136"/>
  <c r="J135"/>
  <c r="J134"/>
  <c r="J133"/>
  <c r="J130"/>
  <c r="BK129"/>
  <c r="BK127"/>
  <c r="BK123"/>
  <c r="J122"/>
  <c r="BK133" i="20"/>
  <c r="BK129"/>
  <c r="J127"/>
  <c r="BK126"/>
  <c r="BK125"/>
  <c r="J124"/>
  <c r="J123"/>
  <c r="BK122"/>
  <c r="J120"/>
  <c r="J119"/>
  <c r="J150" i="19"/>
  <c r="BK148"/>
  <c r="J143"/>
  <c r="BK140"/>
  <c r="J138"/>
  <c r="BK137"/>
  <c r="J136"/>
  <c r="BK134"/>
  <c r="BK132"/>
  <c r="J130"/>
  <c r="BK129"/>
  <c r="BK127"/>
  <c r="J125"/>
  <c r="BK130" i="18"/>
  <c r="J128"/>
  <c r="BK127"/>
  <c r="BK125"/>
  <c r="BK124"/>
  <c r="J122"/>
  <c r="J119"/>
  <c r="BK155" i="17"/>
  <c r="BK154"/>
  <c r="J153"/>
  <c r="J150"/>
  <c r="BK146"/>
  <c r="J144"/>
  <c r="J142"/>
  <c r="BK141"/>
  <c r="BK140"/>
  <c r="BK138"/>
  <c r="BK135"/>
  <c r="BK133"/>
  <c r="BK129"/>
  <c r="J126"/>
  <c r="J125"/>
  <c r="BK122"/>
  <c r="J130" i="16"/>
  <c r="BK129"/>
  <c r="BK128"/>
  <c r="J127"/>
  <c r="BK582" i="4"/>
  <c r="BK581"/>
  <c r="J579"/>
  <c r="J578"/>
  <c r="J577"/>
  <c r="BK576"/>
  <c r="BK575"/>
  <c r="BK574"/>
  <c r="BK572"/>
  <c r="BK571"/>
  <c r="BK570"/>
  <c r="BK569"/>
  <c r="BK568"/>
  <c r="BK566"/>
  <c r="BK565"/>
  <c r="J564"/>
  <c r="J563"/>
  <c r="J562"/>
  <c r="BK561"/>
  <c r="BK560"/>
  <c r="BK556"/>
  <c r="J555"/>
  <c r="J554"/>
  <c r="BK553"/>
  <c r="BK552"/>
  <c r="BK551"/>
  <c r="BK550"/>
  <c r="BK549"/>
  <c r="BK548"/>
  <c r="J547"/>
  <c r="J546"/>
  <c r="J545"/>
  <c r="BK544"/>
  <c r="J541"/>
  <c r="BK540"/>
  <c r="BK539"/>
  <c r="BK538"/>
  <c r="BK537"/>
  <c r="J536"/>
  <c r="BK535"/>
  <c r="BK534"/>
  <c r="J533"/>
  <c r="BK532"/>
  <c r="BK531"/>
  <c r="J530"/>
  <c r="J529"/>
  <c r="J528"/>
  <c r="J527"/>
  <c r="J526"/>
  <c r="BK525"/>
  <c r="BK524"/>
  <c r="BK523"/>
  <c r="BK522"/>
  <c r="J521"/>
  <c r="J520"/>
  <c r="J519"/>
  <c r="BK518"/>
  <c r="J516"/>
  <c r="J515"/>
  <c r="BK514"/>
  <c r="J479"/>
  <c r="J478"/>
  <c r="BK475"/>
  <c r="J474"/>
  <c r="BK472"/>
  <c r="J471"/>
  <c r="J468"/>
  <c r="J465"/>
  <c r="J463"/>
  <c r="BK462"/>
  <c r="BK459"/>
  <c r="BK458"/>
  <c r="J455"/>
  <c r="J451"/>
  <c r="BK450"/>
  <c r="J449"/>
  <c r="BK444"/>
  <c r="J440"/>
  <c r="BK439"/>
  <c r="J437"/>
  <c r="BK436"/>
  <c r="J435"/>
  <c r="J433"/>
  <c r="BK430"/>
  <c r="BK429"/>
  <c r="J422"/>
  <c r="J421"/>
  <c r="BK419"/>
  <c r="J418"/>
  <c r="J417"/>
  <c r="BK416"/>
  <c r="BK414"/>
  <c r="J413"/>
  <c r="J407"/>
  <c r="BK406"/>
  <c r="BK405"/>
  <c r="BK402"/>
  <c r="BK401"/>
  <c r="BK399"/>
  <c r="J397"/>
  <c r="J394"/>
  <c r="J389"/>
  <c r="J388"/>
  <c r="J385"/>
  <c r="BK384"/>
  <c r="J378"/>
  <c r="BK377"/>
  <c r="J374"/>
  <c r="J372"/>
  <c r="BK370"/>
  <c r="BK367"/>
  <c r="J365"/>
  <c r="J364"/>
  <c r="BK362"/>
  <c r="BK360"/>
  <c r="J359"/>
  <c r="BK358"/>
  <c r="J357"/>
  <c r="J356"/>
  <c r="BK354"/>
  <c r="J353"/>
  <c r="J351"/>
  <c r="J350"/>
  <c r="J348"/>
  <c r="BK347"/>
  <c r="BK346"/>
  <c r="BK344"/>
  <c r="BK343"/>
  <c r="J339"/>
  <c r="BK337"/>
  <c r="J335"/>
  <c r="BK333"/>
  <c r="BK332"/>
  <c r="J330"/>
  <c r="BK329"/>
  <c r="BK328"/>
  <c r="J327"/>
  <c r="J326"/>
  <c r="BK324"/>
  <c r="J323"/>
  <c r="BK321"/>
  <c r="J320"/>
  <c r="J318"/>
  <c r="BK317"/>
  <c r="J315"/>
  <c r="BK311"/>
  <c r="J309"/>
  <c r="J307"/>
  <c r="BK306"/>
  <c r="J301"/>
  <c r="J298"/>
  <c r="J293"/>
  <c r="BK292"/>
  <c r="J288"/>
  <c r="J285"/>
  <c r="BK283"/>
  <c r="BK280"/>
  <c r="J277"/>
  <c r="J275"/>
  <c r="J274"/>
  <c r="J273"/>
  <c r="BK272"/>
  <c r="BK268"/>
  <c r="BK265"/>
  <c r="BK264"/>
  <c r="J262"/>
  <c r="J261"/>
  <c r="J259"/>
  <c r="J254"/>
  <c r="J253"/>
  <c r="BK250"/>
  <c r="BK247"/>
  <c r="J245"/>
  <c r="J242"/>
  <c r="BK239"/>
  <c r="J238"/>
  <c r="J236"/>
  <c r="BK234"/>
  <c r="J233"/>
  <c r="BK227"/>
  <c r="BK226"/>
  <c r="J222"/>
  <c r="J217"/>
  <c r="J216"/>
  <c r="J215"/>
  <c r="BK213"/>
  <c r="BK212"/>
  <c r="J211"/>
  <c r="BK206"/>
  <c r="BK205"/>
  <c r="BK204"/>
  <c r="J201"/>
  <c r="BK199"/>
  <c r="J194"/>
  <c r="BK192"/>
  <c r="BK191"/>
  <c r="BK190"/>
  <c r="J188"/>
  <c r="BK186"/>
  <c r="BK185"/>
  <c r="BK184"/>
  <c r="J182"/>
  <c r="BK180"/>
  <c r="J179"/>
  <c r="J177"/>
  <c r="BK176"/>
  <c r="J175"/>
  <c r="J174"/>
  <c r="BK171"/>
  <c r="BK170"/>
  <c r="BK167"/>
  <c r="J164"/>
  <c r="BK163"/>
  <c r="BK159"/>
  <c r="J158"/>
  <c r="J155"/>
  <c r="BK154"/>
  <c r="BK152"/>
  <c r="J151"/>
  <c r="BK149"/>
  <c r="BK146"/>
  <c r="J145"/>
  <c r="J142"/>
  <c r="BK156" i="3"/>
  <c r="J150"/>
  <c r="J149"/>
  <c r="BK148"/>
  <c r="BK147"/>
  <c r="J146"/>
  <c r="J145"/>
  <c r="BK144"/>
  <c r="J143"/>
  <c r="BK162" i="2"/>
  <c r="BK161"/>
  <c r="J159"/>
  <c r="J158"/>
  <c r="BK155"/>
  <c r="J153"/>
  <c r="BK152"/>
  <c r="J150"/>
  <c r="J149"/>
  <c r="BK145"/>
  <c r="BK144"/>
  <c r="BK141"/>
  <c r="J140"/>
  <c r="J139"/>
  <c r="AS94" i="1"/>
  <c r="J156" i="15"/>
  <c r="BK155"/>
  <c r="J152"/>
  <c r="BK150"/>
  <c r="BK146"/>
  <c r="BK144"/>
  <c r="BK143"/>
  <c r="J141"/>
  <c r="BK136"/>
  <c r="J135"/>
  <c r="BK131"/>
  <c r="BK129"/>
  <c r="BK127"/>
  <c r="J126"/>
  <c r="BK123"/>
  <c r="J132" i="14"/>
  <c r="BK130"/>
  <c r="BK128"/>
  <c r="J127"/>
  <c r="BK124"/>
  <c r="J123"/>
  <c r="J122"/>
  <c r="J120"/>
  <c r="BK119"/>
  <c r="BK156" i="13"/>
  <c r="J155"/>
  <c r="J152"/>
  <c r="J150"/>
  <c r="BK149"/>
  <c r="J143"/>
  <c r="J141"/>
  <c r="J140"/>
  <c r="J138"/>
  <c r="J137"/>
  <c r="J136"/>
  <c r="BK134"/>
  <c r="BK129"/>
  <c r="BK127"/>
  <c r="BK126"/>
  <c r="BK123"/>
  <c r="J122"/>
  <c r="J132" i="12"/>
  <c r="J130"/>
  <c r="BK129"/>
  <c r="J127"/>
  <c r="BK125"/>
  <c r="BK123"/>
  <c r="J122"/>
  <c r="J120"/>
  <c r="J156" i="11"/>
  <c r="J154"/>
  <c r="BK152"/>
  <c r="BK150"/>
  <c r="BK144"/>
  <c r="J143"/>
  <c r="BK142"/>
  <c r="J141"/>
  <c r="J138"/>
  <c r="J137"/>
  <c r="J135"/>
  <c r="BK134"/>
  <c r="J132"/>
  <c r="J130"/>
  <c r="J133" i="10"/>
  <c r="J132"/>
  <c r="BK131"/>
  <c r="J124"/>
  <c r="BK119"/>
  <c r="J156" i="9"/>
  <c r="BK155"/>
  <c r="BK153"/>
  <c r="BK150"/>
  <c r="BK145"/>
  <c r="J140"/>
  <c r="J138"/>
  <c r="BK137"/>
  <c r="BK135"/>
  <c r="J134"/>
  <c r="BK133"/>
  <c r="J130"/>
  <c r="J127"/>
  <c r="J126"/>
  <c r="BK125"/>
  <c r="BK123"/>
  <c r="BK122"/>
  <c r="BK121" i="8"/>
  <c r="BK128" i="7"/>
  <c r="BK126"/>
  <c r="BK125"/>
  <c r="J124"/>
  <c r="BK187" i="6"/>
  <c r="J182"/>
  <c r="BK180"/>
  <c r="J178"/>
  <c r="J177"/>
  <c r="J173"/>
  <c r="BK172"/>
  <c r="J167"/>
  <c r="BK163"/>
  <c r="BK157"/>
  <c r="J156"/>
  <c r="J154"/>
  <c r="BK153"/>
  <c r="J152"/>
  <c r="J150"/>
  <c r="BK146"/>
  <c r="BK145"/>
  <c r="J143"/>
  <c r="J142"/>
  <c r="BK141"/>
  <c r="BK140"/>
  <c r="J139"/>
  <c r="J137"/>
  <c r="J135"/>
  <c r="BK132"/>
  <c r="BK131"/>
  <c r="J128"/>
  <c r="J270" i="5"/>
  <c r="BK265"/>
  <c r="J262"/>
  <c r="J259"/>
  <c r="J258"/>
  <c r="BK256"/>
  <c r="BK254"/>
  <c r="BK251"/>
  <c r="BK249"/>
  <c r="BK248"/>
  <c r="BK243"/>
  <c r="J242"/>
  <c r="J239"/>
  <c r="J229"/>
  <c r="BK227"/>
  <c r="J226"/>
  <c r="BK221"/>
  <c r="J218"/>
  <c r="BK217"/>
  <c r="BK215"/>
  <c r="J211"/>
  <c r="J209"/>
  <c r="J206"/>
  <c r="J205"/>
  <c r="J204"/>
  <c r="BK201"/>
  <c r="BK200"/>
  <c r="J199"/>
  <c r="BK197"/>
  <c r="BK195"/>
  <c r="BK194"/>
  <c r="BK192"/>
  <c r="BK189"/>
  <c r="BK187"/>
  <c r="J186"/>
  <c r="BK184"/>
  <c r="J183"/>
  <c r="J182"/>
  <c r="J180"/>
  <c r="J177"/>
  <c r="J176"/>
  <c r="BK174"/>
  <c r="J173"/>
  <c r="J171"/>
  <c r="BK169"/>
  <c r="BK167"/>
  <c r="BK166"/>
  <c r="BK164"/>
  <c r="J163"/>
  <c r="BK159"/>
  <c r="J158"/>
  <c r="J155"/>
  <c r="J154"/>
  <c r="BK152"/>
  <c r="BK151"/>
  <c r="J150"/>
  <c r="BK149"/>
  <c r="J148"/>
  <c r="BK145"/>
  <c r="BK144"/>
  <c r="J142"/>
  <c r="J140"/>
  <c r="BK139"/>
  <c r="J137"/>
  <c r="BK133"/>
  <c r="J504" i="4"/>
  <c r="BK503"/>
  <c r="J500"/>
  <c r="J499"/>
  <c r="J498"/>
  <c r="BK497"/>
  <c r="BK496"/>
  <c r="J493"/>
  <c r="J492"/>
  <c r="J491"/>
  <c r="J490"/>
  <c r="J489"/>
  <c r="BK488"/>
  <c r="J487"/>
  <c r="J486"/>
  <c r="J485"/>
  <c r="BK484"/>
  <c r="BK483"/>
  <c r="J475"/>
  <c r="BK473"/>
  <c r="BK470"/>
  <c r="BK467"/>
  <c r="J464"/>
  <c r="J462"/>
  <c r="BK460"/>
  <c r="BK457"/>
  <c r="J453"/>
  <c r="BK451"/>
  <c r="BK447"/>
  <c r="J444"/>
  <c r="BK443"/>
  <c r="BK441"/>
  <c r="J439"/>
  <c r="J434"/>
  <c r="J432"/>
  <c r="J431"/>
  <c r="J429"/>
  <c r="BK427"/>
  <c r="BK426"/>
  <c r="J425"/>
  <c r="J424"/>
  <c r="BK423"/>
  <c r="BK421"/>
  <c r="J420"/>
  <c r="BK417"/>
  <c r="J416"/>
  <c r="BK415"/>
  <c r="BK413"/>
  <c r="BK409"/>
  <c r="BK408"/>
  <c r="BK404"/>
  <c r="J401"/>
  <c r="J400"/>
  <c r="BK397"/>
  <c r="BK396"/>
  <c r="J395"/>
  <c r="BK394"/>
  <c r="J393"/>
  <c r="J391"/>
  <c r="BK390"/>
  <c r="BK389"/>
  <c r="BK385"/>
  <c r="J382"/>
  <c r="J381"/>
  <c r="BK380"/>
  <c r="BK378"/>
  <c r="BK371"/>
  <c r="J370"/>
  <c r="BK368"/>
  <c r="J366"/>
  <c r="BK365"/>
  <c r="BK364"/>
  <c r="J363"/>
  <c r="J362"/>
  <c r="J360"/>
  <c r="J358"/>
  <c r="BK357"/>
  <c r="BK353"/>
  <c r="J352"/>
  <c r="J349"/>
  <c r="J343"/>
  <c r="J342"/>
  <c r="BK340"/>
  <c r="J338"/>
  <c r="BK336"/>
  <c r="BK335"/>
  <c r="J328"/>
  <c r="BK326"/>
  <c r="BK322"/>
  <c r="J321"/>
  <c r="J319"/>
  <c r="BK318"/>
  <c r="J317"/>
  <c r="J313"/>
  <c r="BK312"/>
  <c r="BK310"/>
  <c r="BK308"/>
  <c r="BK307"/>
  <c r="J306"/>
  <c r="J302"/>
  <c r="BK300"/>
  <c r="J299"/>
  <c r="BK297"/>
  <c r="BK296"/>
  <c r="J295"/>
  <c r="BK293"/>
  <c r="J292"/>
  <c r="J291"/>
  <c r="BK289"/>
  <c r="BK288"/>
  <c r="BK287"/>
  <c r="J286"/>
  <c r="BK285"/>
  <c r="BK284"/>
  <c r="BK282"/>
  <c r="J281"/>
  <c r="J280"/>
  <c r="BK279"/>
  <c r="BK276"/>
  <c r="BK274"/>
  <c r="BK271"/>
  <c r="BK269"/>
  <c r="J267"/>
  <c r="J264"/>
  <c r="BK257"/>
  <c r="J256"/>
  <c r="J252"/>
  <c r="BK251"/>
  <c r="BK249"/>
  <c r="J248"/>
  <c r="J246"/>
  <c r="BK245"/>
  <c r="BK243"/>
  <c r="J239"/>
  <c r="BK238"/>
  <c r="J237"/>
  <c r="J235"/>
  <c r="BK233"/>
  <c r="J232"/>
  <c r="J231"/>
  <c r="J230"/>
  <c r="BK228"/>
  <c r="BK225"/>
  <c r="BK224"/>
  <c r="BK223"/>
  <c r="BK222"/>
  <c r="J221"/>
  <c r="J219"/>
  <c r="BK216"/>
  <c r="J214"/>
  <c r="J209"/>
  <c r="J208"/>
  <c r="J207"/>
  <c r="J205"/>
  <c r="BK203"/>
  <c r="BK200"/>
  <c r="BK196"/>
  <c r="BK195"/>
  <c r="J193"/>
  <c r="J192"/>
  <c r="BK189"/>
  <c r="BK183"/>
  <c r="BK182"/>
  <c r="BK178"/>
  <c r="BK174"/>
  <c r="J173"/>
  <c r="BK172"/>
  <c r="J171"/>
  <c r="J168"/>
  <c r="BK166"/>
  <c r="J165"/>
  <c r="J163"/>
  <c r="BK162"/>
  <c r="J161"/>
  <c r="J159"/>
  <c r="BK158"/>
  <c r="BK157"/>
  <c r="BK156"/>
  <c r="J154"/>
  <c r="BK153"/>
  <c r="J152"/>
  <c r="BK151"/>
  <c r="J149"/>
  <c r="J147"/>
  <c r="BK141"/>
  <c r="BK157" i="3"/>
  <c r="BK154"/>
  <c r="J151"/>
  <c r="J148"/>
  <c r="J144"/>
  <c r="J142"/>
  <c r="J141"/>
  <c r="BK140"/>
  <c r="J138"/>
  <c r="BK137"/>
  <c r="BK136"/>
  <c r="J133"/>
  <c r="J132"/>
  <c r="BK131"/>
  <c r="J130"/>
  <c r="J129"/>
  <c r="BK127"/>
  <c r="BK126"/>
  <c r="BK446" i="2"/>
  <c r="J446"/>
  <c r="BK445"/>
  <c r="J445"/>
  <c r="BK444"/>
  <c r="J444"/>
  <c r="BK443"/>
  <c r="BK442"/>
  <c r="BK441"/>
  <c r="BK439"/>
  <c r="BK437"/>
  <c r="BK435"/>
  <c r="J434"/>
  <c r="BK432"/>
  <c r="BK431"/>
  <c r="J428"/>
  <c r="BK427"/>
  <c r="BK426"/>
  <c r="J425"/>
  <c r="J423"/>
  <c r="J422"/>
  <c r="J419"/>
  <c r="BK417"/>
  <c r="BK413"/>
  <c r="J412"/>
  <c r="J411"/>
  <c r="BK410"/>
  <c r="J407"/>
  <c r="BK405"/>
  <c r="BK404"/>
  <c r="J402"/>
  <c r="J401"/>
  <c r="BK397"/>
  <c r="J393"/>
  <c r="J392"/>
  <c r="BK391"/>
  <c r="J390"/>
  <c r="BK389"/>
  <c r="BK388"/>
  <c r="J387"/>
  <c r="BK385"/>
  <c r="J384"/>
  <c r="BK383"/>
  <c r="J380"/>
  <c r="J379"/>
  <c r="J378"/>
  <c r="J376"/>
  <c r="BK374"/>
  <c r="J373"/>
  <c r="J371"/>
  <c r="J370"/>
  <c r="BK369"/>
  <c r="BK364"/>
  <c r="BK361"/>
  <c r="J360"/>
  <c r="J359"/>
  <c r="J354"/>
  <c r="J353"/>
  <c r="BK352"/>
  <c r="BK348"/>
  <c r="BK347"/>
  <c r="BK346"/>
  <c r="BK343"/>
  <c r="BK341"/>
  <c r="J338"/>
  <c r="BK337"/>
  <c r="BK333"/>
  <c r="BK330"/>
  <c r="J328"/>
  <c r="J327"/>
  <c r="J326"/>
  <c r="BK324"/>
  <c r="BK323"/>
  <c r="BK322"/>
  <c r="J321"/>
  <c r="J316"/>
  <c r="J313"/>
  <c r="J312"/>
  <c r="BK311"/>
  <c r="J308"/>
  <c r="J307"/>
  <c r="J306"/>
  <c r="J305"/>
  <c r="J303"/>
  <c r="BK302"/>
  <c r="J293"/>
  <c r="BK290"/>
  <c r="J288"/>
  <c r="BK285"/>
  <c r="J283"/>
  <c r="BK282"/>
  <c r="J281"/>
  <c r="J280"/>
  <c r="BK279"/>
  <c r="J277"/>
  <c r="BK273"/>
  <c r="J272"/>
  <c r="J270"/>
  <c r="J269"/>
  <c r="J267"/>
  <c r="BK264"/>
  <c r="J263"/>
  <c r="BK259"/>
  <c r="BK255"/>
  <c r="BK250"/>
  <c r="J249"/>
  <c r="BK248"/>
  <c r="BK246"/>
  <c r="BK245"/>
  <c r="J243"/>
  <c r="J241"/>
  <c r="J240"/>
  <c r="J239"/>
  <c r="BK237"/>
  <c r="J236"/>
  <c r="J235"/>
  <c r="J230"/>
  <c r="J228"/>
  <c r="J227"/>
  <c r="BK224"/>
  <c r="BK221"/>
  <c r="J217"/>
  <c r="J215"/>
  <c r="BK214"/>
  <c r="BK213"/>
  <c r="J212"/>
  <c r="J211"/>
  <c r="BK209"/>
  <c r="BK206"/>
  <c r="J204"/>
  <c r="J203"/>
  <c r="J202"/>
  <c r="BK199"/>
  <c r="J198"/>
  <c r="BK197"/>
  <c r="BK194"/>
  <c r="J193"/>
  <c r="J191"/>
  <c r="J190"/>
  <c r="J189"/>
  <c r="BK188"/>
  <c r="J186"/>
  <c r="BK185"/>
  <c r="J183"/>
  <c r="BK182"/>
  <c r="J180"/>
  <c r="BK176"/>
  <c r="BK174"/>
  <c r="J171"/>
  <c r="J170"/>
  <c r="BK167"/>
  <c r="J165"/>
  <c r="J163"/>
  <c r="J582" i="4"/>
  <c r="J581"/>
  <c r="BK579"/>
  <c r="BK578"/>
  <c r="BK577"/>
  <c r="J576"/>
  <c r="J575"/>
  <c r="J574"/>
  <c r="J571"/>
  <c r="BK567"/>
  <c r="J566"/>
  <c r="J565"/>
  <c r="BK564"/>
  <c r="BK559"/>
  <c r="J558"/>
  <c r="J556"/>
  <c r="BK554"/>
  <c r="J553"/>
  <c r="J548"/>
  <c r="BK547"/>
  <c r="BK545"/>
  <c r="J544"/>
  <c r="BK543"/>
  <c r="J542"/>
  <c r="BK139" i="3"/>
  <c r="BK138"/>
  <c r="J137"/>
  <c r="J136"/>
  <c r="J131"/>
  <c r="J442" i="2"/>
  <c r="J439"/>
  <c r="BK438"/>
  <c r="BK436"/>
  <c r="J433"/>
  <c r="J432"/>
  <c r="BK430"/>
  <c r="BK428"/>
  <c r="J427"/>
  <c r="BK425"/>
  <c r="BK423"/>
  <c r="BK421"/>
  <c r="J420"/>
  <c r="BK419"/>
  <c r="J415"/>
  <c r="J408"/>
  <c r="BK406"/>
  <c r="J404"/>
  <c r="BK401"/>
  <c r="BK400"/>
  <c r="J396"/>
  <c r="J395"/>
  <c r="BK393"/>
  <c r="BK392"/>
  <c r="BK386"/>
  <c r="BK381"/>
  <c r="BK379"/>
  <c r="J375"/>
  <c r="BK372"/>
  <c r="BK368"/>
  <c r="J365"/>
  <c r="BK363"/>
  <c r="J361"/>
  <c r="J358"/>
  <c r="BK357"/>
  <c r="BK356"/>
  <c r="J352"/>
  <c r="BK351"/>
  <c r="BK349"/>
  <c r="J346"/>
  <c r="J345"/>
  <c r="J344"/>
  <c r="J342"/>
  <c r="BK338"/>
  <c r="J337"/>
  <c r="J336"/>
  <c r="J335"/>
  <c r="BK334"/>
  <c r="BK332"/>
  <c r="J329"/>
  <c r="BK328"/>
  <c r="BK326"/>
  <c r="BK325"/>
  <c r="J324"/>
  <c r="J318"/>
  <c r="J314"/>
  <c r="BK312"/>
  <c r="J311"/>
  <c r="BK307"/>
  <c r="BK303"/>
  <c r="J299"/>
  <c r="BK296"/>
  <c r="J295"/>
  <c r="BK293"/>
  <c r="J291"/>
  <c r="J290"/>
  <c r="J289"/>
  <c r="BK288"/>
  <c r="J286"/>
  <c r="J284"/>
  <c r="J282"/>
  <c r="BK278"/>
  <c r="J276"/>
  <c r="BK275"/>
  <c r="J274"/>
  <c r="BK272"/>
  <c r="BK271"/>
  <c r="J268"/>
  <c r="BK267"/>
  <c r="BK265"/>
  <c r="BK263"/>
  <c r="BK262"/>
  <c r="BK261"/>
  <c r="J259"/>
  <c r="BK257"/>
  <c r="J256"/>
  <c r="J255"/>
  <c r="BK254"/>
  <c r="BK251"/>
  <c r="BK249"/>
  <c r="J246"/>
  <c r="J245"/>
  <c r="J244"/>
  <c r="BK243"/>
  <c r="J238"/>
  <c r="BK234"/>
  <c r="J233"/>
  <c r="BK232"/>
  <c r="BK229"/>
  <c r="J226"/>
  <c r="J223"/>
  <c r="J222"/>
  <c r="J221"/>
  <c r="J220"/>
  <c r="BK219"/>
  <c r="J216"/>
  <c r="J210"/>
  <c r="J209"/>
  <c r="J207"/>
  <c r="BK204"/>
  <c r="BK202"/>
  <c r="BK201"/>
  <c r="J200"/>
  <c r="BK198"/>
  <c r="BK196"/>
  <c r="J195"/>
  <c r="J192"/>
  <c r="J188"/>
  <c r="J187"/>
  <c r="J185"/>
  <c r="J184"/>
  <c r="J182"/>
  <c r="J181"/>
  <c r="J178"/>
  <c r="J177"/>
  <c r="J175"/>
  <c r="J173"/>
  <c r="BK171"/>
  <c r="BK168"/>
  <c r="J167"/>
  <c r="BK166"/>
  <c r="BK165"/>
  <c r="J164"/>
  <c r="BK163"/>
  <c r="J443"/>
  <c r="J441"/>
  <c r="J436"/>
  <c r="BK434"/>
  <c r="J431"/>
  <c r="J430"/>
  <c r="J429"/>
  <c r="BK420"/>
  <c r="BK418"/>
  <c r="J417"/>
  <c r="BK416"/>
  <c r="BK411"/>
  <c r="BK409"/>
  <c r="BK407"/>
  <c r="J399"/>
  <c r="J398"/>
  <c r="BK396"/>
  <c r="BK395"/>
  <c r="BK394"/>
  <c r="J391"/>
  <c r="BK387"/>
  <c r="BK384"/>
  <c r="J381"/>
  <c r="BK380"/>
  <c r="BK376"/>
  <c r="BK375"/>
  <c r="BK371"/>
  <c r="BK366"/>
  <c r="J363"/>
  <c r="BK360"/>
  <c r="BK358"/>
  <c r="BK355"/>
  <c r="BK354"/>
  <c r="BK353"/>
  <c r="J347"/>
  <c r="BK342"/>
  <c r="J341"/>
  <c r="J340"/>
  <c r="BK339"/>
  <c r="BK335"/>
  <c r="J334"/>
  <c r="J332"/>
  <c r="BK331"/>
  <c r="J330"/>
  <c r="J325"/>
  <c r="BK319"/>
  <c r="BK318"/>
  <c r="J317"/>
  <c r="BK315"/>
  <c r="BK313"/>
  <c r="J310"/>
  <c r="BK308"/>
  <c r="BK306"/>
  <c r="BK305"/>
  <c r="BK304"/>
  <c r="J297"/>
  <c r="J296"/>
  <c r="BK295"/>
  <c r="J292"/>
  <c r="BK291"/>
  <c r="BK289"/>
  <c r="J287"/>
  <c r="BK286"/>
  <c r="BK284"/>
  <c r="BK283"/>
  <c r="BK281"/>
  <c r="BK280"/>
  <c r="J278"/>
  <c r="BK276"/>
  <c r="J275"/>
  <c r="J271"/>
  <c r="BK269"/>
  <c r="BK268"/>
  <c r="J266"/>
  <c r="J265"/>
  <c r="J260"/>
  <c r="J258"/>
  <c r="BK256"/>
  <c r="J253"/>
  <c r="J252"/>
  <c r="J251"/>
  <c r="J250"/>
  <c r="BK247"/>
  <c r="BK242"/>
  <c r="BK239"/>
  <c r="BK236"/>
  <c r="J234"/>
  <c r="J232"/>
  <c r="BK228"/>
  <c r="BK227"/>
  <c r="BK225"/>
  <c r="J224"/>
  <c r="BK220"/>
  <c r="J218"/>
  <c r="BK217"/>
  <c r="BK216"/>
  <c r="BK215"/>
  <c r="J214"/>
  <c r="BK210"/>
  <c r="J208"/>
  <c r="BK205"/>
  <c r="J199"/>
  <c r="J197"/>
  <c r="J196"/>
  <c r="BK191"/>
  <c r="BK189"/>
  <c r="BK186"/>
  <c r="BK183"/>
  <c r="BK179"/>
  <c r="BK178"/>
  <c r="J174"/>
  <c r="BK173"/>
  <c r="J172"/>
  <c r="BK169"/>
  <c r="J166"/>
  <c r="BK164"/>
  <c r="F36" i="8"/>
  <c r="BC101" i="1" s="1"/>
  <c r="J33" i="8"/>
  <c r="AV101" i="1"/>
  <c r="F35" i="8"/>
  <c r="BB101" i="1"/>
  <c r="BK138" i="2" l="1"/>
  <c r="BK146"/>
  <c r="J146" s="1"/>
  <c r="J99" s="1"/>
  <c r="T154"/>
  <c r="T231"/>
  <c r="R294"/>
  <c r="P301"/>
  <c r="P309"/>
  <c r="T320"/>
  <c r="R350"/>
  <c r="R362"/>
  <c r="T367"/>
  <c r="P377"/>
  <c r="R382"/>
  <c r="T403"/>
  <c r="BK424"/>
  <c r="J424" s="1"/>
  <c r="J115" s="1"/>
  <c r="BK440"/>
  <c r="J440" s="1"/>
  <c r="J116" s="1"/>
  <c r="P138"/>
  <c r="R146"/>
  <c r="R154"/>
  <c r="P231"/>
  <c r="T294"/>
  <c r="BK301"/>
  <c r="J301" s="1"/>
  <c r="J105" s="1"/>
  <c r="BK309"/>
  <c r="J309" s="1"/>
  <c r="J106" s="1"/>
  <c r="BK320"/>
  <c r="J320" s="1"/>
  <c r="J107" s="1"/>
  <c r="BK350"/>
  <c r="J350" s="1"/>
  <c r="J108" s="1"/>
  <c r="BK362"/>
  <c r="J362"/>
  <c r="J109" s="1"/>
  <c r="BK367"/>
  <c r="J367"/>
  <c r="J110" s="1"/>
  <c r="BK377"/>
  <c r="J377"/>
  <c r="J111" s="1"/>
  <c r="R377"/>
  <c r="T382"/>
  <c r="R403"/>
  <c r="T414"/>
  <c r="R424"/>
  <c r="R440"/>
  <c r="P140" i="4"/>
  <c r="T140"/>
  <c r="P144"/>
  <c r="T144"/>
  <c r="R160"/>
  <c r="P169"/>
  <c r="T461"/>
  <c r="R138" i="2"/>
  <c r="T146"/>
  <c r="BK154"/>
  <c r="J154"/>
  <c r="J100" s="1"/>
  <c r="BK231"/>
  <c r="J231"/>
  <c r="J101" s="1"/>
  <c r="BK294"/>
  <c r="J294"/>
  <c r="J102" s="1"/>
  <c r="T301"/>
  <c r="R309"/>
  <c r="R320"/>
  <c r="T350"/>
  <c r="T362"/>
  <c r="R367"/>
  <c r="T377"/>
  <c r="P382"/>
  <c r="P403"/>
  <c r="R414"/>
  <c r="T424"/>
  <c r="P440"/>
  <c r="P125" i="3"/>
  <c r="R128"/>
  <c r="R135"/>
  <c r="R152"/>
  <c r="T155"/>
  <c r="T466" i="4"/>
  <c r="P476"/>
  <c r="R481"/>
  <c r="T502"/>
  <c r="T517"/>
  <c r="T557"/>
  <c r="T573"/>
  <c r="R580"/>
  <c r="BK134" i="5"/>
  <c r="J134" s="1"/>
  <c r="J99" s="1"/>
  <c r="T147"/>
  <c r="P156"/>
  <c r="P193"/>
  <c r="P216"/>
  <c r="R225"/>
  <c r="P228"/>
  <c r="T237"/>
  <c r="R263"/>
  <c r="R268"/>
  <c r="BK129" i="6"/>
  <c r="J129"/>
  <c r="J99" s="1"/>
  <c r="T129"/>
  <c r="T138"/>
  <c r="R155"/>
  <c r="T166"/>
  <c r="R183"/>
  <c r="BK122" i="7"/>
  <c r="BK127"/>
  <c r="J127" s="1"/>
  <c r="J99" s="1"/>
  <c r="R121" i="9"/>
  <c r="P124"/>
  <c r="T128"/>
  <c r="R147"/>
  <c r="BK118" i="10"/>
  <c r="BK117"/>
  <c r="J117" s="1"/>
  <c r="J96" s="1"/>
  <c r="T121" i="11"/>
  <c r="P124"/>
  <c r="BK128"/>
  <c r="J128" s="1"/>
  <c r="J99" s="1"/>
  <c r="R147"/>
  <c r="T118" i="12"/>
  <c r="T117"/>
  <c r="P121" i="13"/>
  <c r="P124"/>
  <c r="R128"/>
  <c r="P147"/>
  <c r="T118" i="14"/>
  <c r="T117"/>
  <c r="P121" i="15"/>
  <c r="BK124"/>
  <c r="J124" s="1"/>
  <c r="J98" s="1"/>
  <c r="R124"/>
  <c r="R128"/>
  <c r="P147"/>
  <c r="T125" i="3"/>
  <c r="T128"/>
  <c r="P135"/>
  <c r="P152"/>
  <c r="R155"/>
  <c r="BK140" i="4"/>
  <c r="J140" s="1"/>
  <c r="J98" s="1"/>
  <c r="R140"/>
  <c r="BK169"/>
  <c r="J169"/>
  <c r="J101" s="1"/>
  <c r="BK278"/>
  <c r="J278"/>
  <c r="J102" s="1"/>
  <c r="T278"/>
  <c r="P369"/>
  <c r="R376"/>
  <c r="BK386"/>
  <c r="J386" s="1"/>
  <c r="J107" s="1"/>
  <c r="R386"/>
  <c r="P403"/>
  <c r="BK446"/>
  <c r="J446"/>
  <c r="J109" s="1"/>
  <c r="R446"/>
  <c r="R461"/>
  <c r="R118" i="16"/>
  <c r="R117"/>
  <c r="BK124" i="17"/>
  <c r="J124" s="1"/>
  <c r="J98" s="1"/>
  <c r="BK128"/>
  <c r="J128"/>
  <c r="J99" s="1"/>
  <c r="BK147"/>
  <c r="J147"/>
  <c r="J100" s="1"/>
  <c r="BK118" i="18"/>
  <c r="BK117"/>
  <c r="J117" s="1"/>
  <c r="J30" s="1"/>
  <c r="AG111" i="1" s="1"/>
  <c r="BK121" i="19"/>
  <c r="J121" s="1"/>
  <c r="J97" s="1"/>
  <c r="R121"/>
  <c r="P124"/>
  <c r="P128"/>
  <c r="R147"/>
  <c r="P118" i="20"/>
  <c r="P117"/>
  <c r="AU113" i="1" s="1"/>
  <c r="P121" i="21"/>
  <c r="P124"/>
  <c r="R128"/>
  <c r="P147"/>
  <c r="BK476" i="4"/>
  <c r="J476" s="1"/>
  <c r="J112" s="1"/>
  <c r="R476"/>
  <c r="P481"/>
  <c r="P502"/>
  <c r="P517"/>
  <c r="P557"/>
  <c r="P573"/>
  <c r="BK580"/>
  <c r="J580"/>
  <c r="J118" s="1"/>
  <c r="P134" i="5"/>
  <c r="P131"/>
  <c r="BK147"/>
  <c r="J147" s="1"/>
  <c r="J100" s="1"/>
  <c r="BK156"/>
  <c r="J156"/>
  <c r="J101" s="1"/>
  <c r="BK193"/>
  <c r="J193"/>
  <c r="J102" s="1"/>
  <c r="BK216"/>
  <c r="J216"/>
  <c r="J103" s="1"/>
  <c r="BK225"/>
  <c r="BK228"/>
  <c r="J228" s="1"/>
  <c r="J107" s="1"/>
  <c r="BK237"/>
  <c r="J237" s="1"/>
  <c r="J108" s="1"/>
  <c r="BK263"/>
  <c r="J263"/>
  <c r="J109" s="1"/>
  <c r="BK268"/>
  <c r="J268"/>
  <c r="J110" s="1"/>
  <c r="T126" i="6"/>
  <c r="R129"/>
  <c r="R138"/>
  <c r="P155"/>
  <c r="R166"/>
  <c r="T183"/>
  <c r="P122" i="7"/>
  <c r="P127"/>
  <c r="BK124" i="9"/>
  <c r="J124"/>
  <c r="J98" s="1"/>
  <c r="R124"/>
  <c r="P128"/>
  <c r="P147"/>
  <c r="P118" i="10"/>
  <c r="P117" s="1"/>
  <c r="AU103" i="1" s="1"/>
  <c r="P121" i="11"/>
  <c r="T124"/>
  <c r="P128"/>
  <c r="BK147"/>
  <c r="J147" s="1"/>
  <c r="J100" s="1"/>
  <c r="R118" i="12"/>
  <c r="R117" s="1"/>
  <c r="R121" i="13"/>
  <c r="BK128"/>
  <c r="J128"/>
  <c r="J99" s="1"/>
  <c r="BK147"/>
  <c r="J147"/>
  <c r="J100" s="1"/>
  <c r="BK118" i="14"/>
  <c r="BK117"/>
  <c r="J117" s="1"/>
  <c r="J96" s="1"/>
  <c r="BK121" i="15"/>
  <c r="J121" s="1"/>
  <c r="J97" s="1"/>
  <c r="R121"/>
  <c r="BK128"/>
  <c r="J128"/>
  <c r="J99" s="1"/>
  <c r="T128"/>
  <c r="R147"/>
  <c r="T118" i="16"/>
  <c r="T117"/>
  <c r="BK121" i="17"/>
  <c r="J121" s="1"/>
  <c r="J97" s="1"/>
  <c r="T121"/>
  <c r="R124"/>
  <c r="R120" s="1"/>
  <c r="R128"/>
  <c r="R147"/>
  <c r="R118" i="18"/>
  <c r="R117" s="1"/>
  <c r="P121" i="19"/>
  <c r="BK128"/>
  <c r="J128" s="1"/>
  <c r="J99" s="1"/>
  <c r="BK147"/>
  <c r="J147" s="1"/>
  <c r="J100" s="1"/>
  <c r="BK118" i="20"/>
  <c r="BK117" s="1"/>
  <c r="J117" s="1"/>
  <c r="J30" s="1"/>
  <c r="AG113" i="1" s="1"/>
  <c r="BK124" i="21"/>
  <c r="J124"/>
  <c r="J98" s="1"/>
  <c r="BK128"/>
  <c r="J128"/>
  <c r="J99" s="1"/>
  <c r="BK147"/>
  <c r="J147"/>
  <c r="J100" s="1"/>
  <c r="T118" i="22"/>
  <c r="T117" s="1"/>
  <c r="T138" i="2"/>
  <c r="T137"/>
  <c r="P146"/>
  <c r="P154"/>
  <c r="R231"/>
  <c r="P294"/>
  <c r="R301"/>
  <c r="R300" s="1"/>
  <c r="T309"/>
  <c r="P320"/>
  <c r="P350"/>
  <c r="P362"/>
  <c r="P367"/>
  <c r="BK382"/>
  <c r="J382"/>
  <c r="J112" s="1"/>
  <c r="BK403"/>
  <c r="J403"/>
  <c r="J113" s="1"/>
  <c r="BK414"/>
  <c r="J414"/>
  <c r="J114" s="1"/>
  <c r="P414"/>
  <c r="P424"/>
  <c r="T440"/>
  <c r="R466" i="4"/>
  <c r="BK481"/>
  <c r="J481" s="1"/>
  <c r="J113" s="1"/>
  <c r="BK502"/>
  <c r="J502"/>
  <c r="J114" s="1"/>
  <c r="BK517"/>
  <c r="J517"/>
  <c r="J115" s="1"/>
  <c r="BK557"/>
  <c r="J557"/>
  <c r="J116" s="1"/>
  <c r="BK573"/>
  <c r="J573" s="1"/>
  <c r="J117" s="1"/>
  <c r="P580"/>
  <c r="R134" i="5"/>
  <c r="R131" s="1"/>
  <c r="R147"/>
  <c r="T156"/>
  <c r="T193"/>
  <c r="T216"/>
  <c r="T225"/>
  <c r="R228"/>
  <c r="R237"/>
  <c r="T263"/>
  <c r="P268"/>
  <c r="R126" i="6"/>
  <c r="R125"/>
  <c r="R124" s="1"/>
  <c r="BK138"/>
  <c r="J138"/>
  <c r="J100" s="1"/>
  <c r="BK155"/>
  <c r="J155"/>
  <c r="J101" s="1"/>
  <c r="BK166"/>
  <c r="J166" s="1"/>
  <c r="J102" s="1"/>
  <c r="BK183"/>
  <c r="J183" s="1"/>
  <c r="J103" s="1"/>
  <c r="T122" i="7"/>
  <c r="R127"/>
  <c r="BK121" i="9"/>
  <c r="J121" s="1"/>
  <c r="J97" s="1"/>
  <c r="T121"/>
  <c r="BK128"/>
  <c r="J128" s="1"/>
  <c r="J99" s="1"/>
  <c r="BK147"/>
  <c r="J147"/>
  <c r="J100" s="1"/>
  <c r="R118" i="10"/>
  <c r="R117"/>
  <c r="R121" i="11"/>
  <c r="R124"/>
  <c r="T128"/>
  <c r="T147"/>
  <c r="BK118" i="12"/>
  <c r="BK117" s="1"/>
  <c r="J117" s="1"/>
  <c r="J96" s="1"/>
  <c r="T121" i="13"/>
  <c r="R124"/>
  <c r="P128"/>
  <c r="R147"/>
  <c r="R118" i="14"/>
  <c r="R117" s="1"/>
  <c r="BK128" i="3"/>
  <c r="J128"/>
  <c r="J99" s="1"/>
  <c r="BK135"/>
  <c r="J135"/>
  <c r="J101" s="1"/>
  <c r="BK152"/>
  <c r="J152" s="1"/>
  <c r="J102" s="1"/>
  <c r="BK155"/>
  <c r="J155" s="1"/>
  <c r="J103" s="1"/>
  <c r="BK144" i="4"/>
  <c r="J144" s="1"/>
  <c r="J99" s="1"/>
  <c r="R144"/>
  <c r="BK160"/>
  <c r="J160"/>
  <c r="J100" s="1"/>
  <c r="P160"/>
  <c r="T169"/>
  <c r="P278"/>
  <c r="BK369"/>
  <c r="J369" s="1"/>
  <c r="J103" s="1"/>
  <c r="T369"/>
  <c r="P376"/>
  <c r="BK403"/>
  <c r="J403"/>
  <c r="J108" s="1"/>
  <c r="T403"/>
  <c r="T446"/>
  <c r="BK461"/>
  <c r="J461"/>
  <c r="J110" s="1"/>
  <c r="BK466"/>
  <c r="J466"/>
  <c r="J111" s="1"/>
  <c r="P466"/>
  <c r="T476"/>
  <c r="T481"/>
  <c r="R502"/>
  <c r="R517"/>
  <c r="R557"/>
  <c r="R573"/>
  <c r="T580"/>
  <c r="T134" i="5"/>
  <c r="T131" s="1"/>
  <c r="P147"/>
  <c r="R156"/>
  <c r="R193"/>
  <c r="R216"/>
  <c r="P225"/>
  <c r="T228"/>
  <c r="P237"/>
  <c r="P263"/>
  <c r="T268"/>
  <c r="BK126" i="6"/>
  <c r="J126" s="1"/>
  <c r="J98" s="1"/>
  <c r="P126"/>
  <c r="P129"/>
  <c r="P138"/>
  <c r="T155"/>
  <c r="P166"/>
  <c r="P183"/>
  <c r="R122" i="7"/>
  <c r="R121" s="1"/>
  <c r="R120" s="1"/>
  <c r="T127"/>
  <c r="P121" i="9"/>
  <c r="P120" s="1"/>
  <c r="AU102" i="1" s="1"/>
  <c r="T124" i="9"/>
  <c r="R128"/>
  <c r="T147"/>
  <c r="T118" i="10"/>
  <c r="T117" s="1"/>
  <c r="BK121" i="11"/>
  <c r="J121" s="1"/>
  <c r="J97" s="1"/>
  <c r="BK124"/>
  <c r="J124" s="1"/>
  <c r="J98" s="1"/>
  <c r="R128"/>
  <c r="P147"/>
  <c r="P118" i="12"/>
  <c r="P117" s="1"/>
  <c r="AU105" i="1" s="1"/>
  <c r="BK121" i="13"/>
  <c r="J121" s="1"/>
  <c r="J97" s="1"/>
  <c r="BK124"/>
  <c r="J124" s="1"/>
  <c r="J98" s="1"/>
  <c r="T124"/>
  <c r="T128"/>
  <c r="T147"/>
  <c r="P118" i="14"/>
  <c r="P117" s="1"/>
  <c r="AU107" i="1" s="1"/>
  <c r="T121" i="15"/>
  <c r="P124"/>
  <c r="T124"/>
  <c r="P128"/>
  <c r="BK147"/>
  <c r="J147" s="1"/>
  <c r="J100" s="1"/>
  <c r="T147"/>
  <c r="BK118" i="16"/>
  <c r="J118"/>
  <c r="J97" s="1"/>
  <c r="P121" i="17"/>
  <c r="T124"/>
  <c r="P128"/>
  <c r="P147"/>
  <c r="P118" i="18"/>
  <c r="P117" s="1"/>
  <c r="AU111" i="1" s="1"/>
  <c r="BK124" i="19"/>
  <c r="J124" s="1"/>
  <c r="J98" s="1"/>
  <c r="R124"/>
  <c r="T128"/>
  <c r="T147"/>
  <c r="T118" i="20"/>
  <c r="T117"/>
  <c r="R121" i="21"/>
  <c r="T124"/>
  <c r="P128"/>
  <c r="R147"/>
  <c r="BK118" i="22"/>
  <c r="J118"/>
  <c r="J97" s="1"/>
  <c r="P118"/>
  <c r="P117" s="1"/>
  <c r="AU115" i="1" s="1"/>
  <c r="BK125" i="3"/>
  <c r="J125" s="1"/>
  <c r="J98" s="1"/>
  <c r="R125"/>
  <c r="R124" s="1"/>
  <c r="P128"/>
  <c r="T135"/>
  <c r="T134" s="1"/>
  <c r="T152"/>
  <c r="P155"/>
  <c r="T160" i="4"/>
  <c r="R169"/>
  <c r="R278"/>
  <c r="R369"/>
  <c r="BK376"/>
  <c r="J376" s="1"/>
  <c r="J106" s="1"/>
  <c r="T376"/>
  <c r="P386"/>
  <c r="T386"/>
  <c r="R403"/>
  <c r="P446"/>
  <c r="P461"/>
  <c r="P118" i="16"/>
  <c r="P117"/>
  <c r="AU109" i="1" s="1"/>
  <c r="R121" i="17"/>
  <c r="P124"/>
  <c r="T128"/>
  <c r="T147"/>
  <c r="T118" i="18"/>
  <c r="T117"/>
  <c r="T121" i="19"/>
  <c r="T124"/>
  <c r="R128"/>
  <c r="P147"/>
  <c r="R118" i="20"/>
  <c r="R117" s="1"/>
  <c r="BK121" i="21"/>
  <c r="J121"/>
  <c r="J97" s="1"/>
  <c r="T121"/>
  <c r="R124"/>
  <c r="T128"/>
  <c r="T147"/>
  <c r="R118" i="22"/>
  <c r="R117" s="1"/>
  <c r="BK121" i="23"/>
  <c r="J121" s="1"/>
  <c r="J98" s="1"/>
  <c r="P121"/>
  <c r="R121"/>
  <c r="T121"/>
  <c r="BK126"/>
  <c r="J126" s="1"/>
  <c r="J99" s="1"/>
  <c r="P126"/>
  <c r="R126"/>
  <c r="T126"/>
  <c r="BF171" i="2"/>
  <c r="BF172"/>
  <c r="BF173"/>
  <c r="BF174"/>
  <c r="BF180"/>
  <c r="BF187"/>
  <c r="BF191"/>
  <c r="BF195"/>
  <c r="BF198"/>
  <c r="BF201"/>
  <c r="BF209"/>
  <c r="BF213"/>
  <c r="BF214"/>
  <c r="BF215"/>
  <c r="BF217"/>
  <c r="BF223"/>
  <c r="BF226"/>
  <c r="BF227"/>
  <c r="BF230"/>
  <c r="BF233"/>
  <c r="BF238"/>
  <c r="BF251"/>
  <c r="BF257"/>
  <c r="BF258"/>
  <c r="BF259"/>
  <c r="BF264"/>
  <c r="BF276"/>
  <c r="BF285"/>
  <c r="BF286"/>
  <c r="BF287"/>
  <c r="BF291"/>
  <c r="BF293"/>
  <c r="BF295"/>
  <c r="BF296"/>
  <c r="BF321"/>
  <c r="BF324"/>
  <c r="BF331"/>
  <c r="BF332"/>
  <c r="BF333"/>
  <c r="BF338"/>
  <c r="BF339"/>
  <c r="BF340"/>
  <c r="BF346"/>
  <c r="BF348"/>
  <c r="BF353"/>
  <c r="BF359"/>
  <c r="BF370"/>
  <c r="BF380"/>
  <c r="BF390"/>
  <c r="BF397"/>
  <c r="BF398"/>
  <c r="BF404"/>
  <c r="BF415"/>
  <c r="BF417"/>
  <c r="BF427"/>
  <c r="BF429"/>
  <c r="BF430"/>
  <c r="BF435"/>
  <c r="BF436"/>
  <c r="BF439"/>
  <c r="BF443"/>
  <c r="BF141" i="3"/>
  <c r="BF163" i="2"/>
  <c r="BF165"/>
  <c r="BF166"/>
  <c r="BF167"/>
  <c r="BF170"/>
  <c r="BF176"/>
  <c r="BF177"/>
  <c r="BF181"/>
  <c r="BF183"/>
  <c r="BF186"/>
  <c r="BF193"/>
  <c r="BF194"/>
  <c r="BF199"/>
  <c r="BF200"/>
  <c r="BF206"/>
  <c r="BF207"/>
  <c r="BF220"/>
  <c r="BF221"/>
  <c r="BF225"/>
  <c r="BF237"/>
  <c r="BF242"/>
  <c r="BF243"/>
  <c r="BF244"/>
  <c r="BF252"/>
  <c r="BF254"/>
  <c r="BF255"/>
  <c r="BF267"/>
  <c r="BF274"/>
  <c r="BF277"/>
  <c r="BF283"/>
  <c r="BF284"/>
  <c r="BF288"/>
  <c r="BF289"/>
  <c r="BF290"/>
  <c r="BF297"/>
  <c r="BF305"/>
  <c r="BF308"/>
  <c r="BF310"/>
  <c r="BF315"/>
  <c r="BF317"/>
  <c r="BF323"/>
  <c r="BF325"/>
  <c r="BF326"/>
  <c r="BF328"/>
  <c r="BF329"/>
  <c r="BF335"/>
  <c r="BF336"/>
  <c r="BF337"/>
  <c r="BF343"/>
  <c r="BF344"/>
  <c r="BF345"/>
  <c r="BF351"/>
  <c r="BF356"/>
  <c r="BF357"/>
  <c r="BF360"/>
  <c r="BF374"/>
  <c r="BF375"/>
  <c r="BF385"/>
  <c r="BF386"/>
  <c r="BF394"/>
  <c r="BF395"/>
  <c r="BF402"/>
  <c r="BF405"/>
  <c r="BF412"/>
  <c r="BF413"/>
  <c r="BF419"/>
  <c r="BF420"/>
  <c r="BF426"/>
  <c r="BF431"/>
  <c r="BF432"/>
  <c r="BF441"/>
  <c r="BF442"/>
  <c r="E85" i="3"/>
  <c r="J89"/>
  <c r="F92"/>
  <c r="F119"/>
  <c r="BF126"/>
  <c r="BF129"/>
  <c r="BF131"/>
  <c r="BF132"/>
  <c r="BF138"/>
  <c r="BF140"/>
  <c r="BF540" i="4"/>
  <c r="BF545"/>
  <c r="BF548"/>
  <c r="BF549"/>
  <c r="BF551"/>
  <c r="BF560"/>
  <c r="BF561"/>
  <c r="BF562"/>
  <c r="BF567"/>
  <c r="BF568"/>
  <c r="BF569"/>
  <c r="BF572"/>
  <c r="BF574"/>
  <c r="BF577"/>
  <c r="BF581"/>
  <c r="BF164" i="2"/>
  <c r="BF168"/>
  <c r="BF169"/>
  <c r="BF182"/>
  <c r="BF184"/>
  <c r="BF185"/>
  <c r="BF188"/>
  <c r="BF189"/>
  <c r="BF190"/>
  <c r="BF196"/>
  <c r="BF202"/>
  <c r="BF203"/>
  <c r="BF204"/>
  <c r="BF210"/>
  <c r="BF211"/>
  <c r="BF216"/>
  <c r="BF218"/>
  <c r="BF229"/>
  <c r="BF234"/>
  <c r="BF235"/>
  <c r="BF239"/>
  <c r="BF240"/>
  <c r="BF245"/>
  <c r="BF248"/>
  <c r="BF250"/>
  <c r="BF262"/>
  <c r="BF263"/>
  <c r="BF266"/>
  <c r="BF269"/>
  <c r="BF270"/>
  <c r="BF273"/>
  <c r="BF275"/>
  <c r="BF279"/>
  <c r="BF280"/>
  <c r="BF281"/>
  <c r="BF282"/>
  <c r="BF292"/>
  <c r="BF299"/>
  <c r="BF302"/>
  <c r="BF307"/>
  <c r="BF312"/>
  <c r="BF316"/>
  <c r="BF319"/>
  <c r="BF327"/>
  <c r="BF334"/>
  <c r="BF341"/>
  <c r="BF347"/>
  <c r="BF352"/>
  <c r="BF358"/>
  <c r="BF361"/>
  <c r="BF366"/>
  <c r="BF369"/>
  <c r="BF372"/>
  <c r="BF378"/>
  <c r="BF379"/>
  <c r="BF381"/>
  <c r="BF383"/>
  <c r="BF384"/>
  <c r="BF388"/>
  <c r="BF389"/>
  <c r="BF391"/>
  <c r="BF392"/>
  <c r="BF396"/>
  <c r="BF400"/>
  <c r="BF401"/>
  <c r="BF406"/>
  <c r="BF410"/>
  <c r="BF411"/>
  <c r="BF416"/>
  <c r="BF418"/>
  <c r="BF421"/>
  <c r="BF422"/>
  <c r="BF423"/>
  <c r="BF428"/>
  <c r="BF433"/>
  <c r="BF434"/>
  <c r="BF437"/>
  <c r="BF444"/>
  <c r="BF445"/>
  <c r="BF446"/>
  <c r="BK298"/>
  <c r="J298" s="1"/>
  <c r="J103" s="1"/>
  <c r="BF127" i="3"/>
  <c r="BF136"/>
  <c r="BF142"/>
  <c r="BF150"/>
  <c r="BF156"/>
  <c r="J89" i="4"/>
  <c r="F134"/>
  <c r="BF142"/>
  <c r="BF151"/>
  <c r="BF154"/>
  <c r="BF156"/>
  <c r="BF162"/>
  <c r="BF164"/>
  <c r="BF170"/>
  <c r="BF184"/>
  <c r="BF191"/>
  <c r="BF192"/>
  <c r="BF194"/>
  <c r="BF206"/>
  <c r="BF207"/>
  <c r="BF208"/>
  <c r="BF223"/>
  <c r="BF231"/>
  <c r="BF232"/>
  <c r="BF234"/>
  <c r="BF236"/>
  <c r="BF237"/>
  <c r="BF238"/>
  <c r="BF244"/>
  <c r="BF245"/>
  <c r="BF255"/>
  <c r="BF263"/>
  <c r="BF264"/>
  <c r="BF267"/>
  <c r="BF272"/>
  <c r="BF280"/>
  <c r="BF288"/>
  <c r="BF290"/>
  <c r="BF291"/>
  <c r="BF294"/>
  <c r="BF305"/>
  <c r="BF307"/>
  <c r="BF312"/>
  <c r="BF316"/>
  <c r="BF319"/>
  <c r="BF320"/>
  <c r="BF321"/>
  <c r="BF327"/>
  <c r="BF334"/>
  <c r="BF342"/>
  <c r="BF366"/>
  <c r="BF368"/>
  <c r="BF377"/>
  <c r="BF381"/>
  <c r="BF385"/>
  <c r="BF389"/>
  <c r="BF390"/>
  <c r="BF392"/>
  <c r="BF399"/>
  <c r="BF402"/>
  <c r="BF415"/>
  <c r="BF422"/>
  <c r="BF423"/>
  <c r="BF424"/>
  <c r="BF428"/>
  <c r="BF430"/>
  <c r="BF433"/>
  <c r="BF438"/>
  <c r="BF443"/>
  <c r="BF449"/>
  <c r="BF456"/>
  <c r="BF460"/>
  <c r="BF462"/>
  <c r="BF465"/>
  <c r="BF467"/>
  <c r="BF469"/>
  <c r="BF479"/>
  <c r="BF480"/>
  <c r="BF494"/>
  <c r="BF500"/>
  <c r="BF503"/>
  <c r="E85" i="5"/>
  <c r="BF136"/>
  <c r="BF141"/>
  <c r="BF149"/>
  <c r="BF150"/>
  <c r="BF157"/>
  <c r="BF158"/>
  <c r="BF160"/>
  <c r="BF164"/>
  <c r="BF172"/>
  <c r="BF175"/>
  <c r="BF179"/>
  <c r="BF180"/>
  <c r="BF185"/>
  <c r="BF191"/>
  <c r="BF199"/>
  <c r="BF201"/>
  <c r="BF203"/>
  <c r="BF210"/>
  <c r="BF211"/>
  <c r="BF227"/>
  <c r="BF233"/>
  <c r="BF241"/>
  <c r="BF256"/>
  <c r="BF258"/>
  <c r="BF259"/>
  <c r="BF261"/>
  <c r="E85" i="6"/>
  <c r="F120"/>
  <c r="BF130"/>
  <c r="BF134"/>
  <c r="BF136"/>
  <c r="BF137"/>
  <c r="BF140"/>
  <c r="BF141"/>
  <c r="BF142"/>
  <c r="BF147"/>
  <c r="BF153"/>
  <c r="BF159"/>
  <c r="BF171"/>
  <c r="BF172"/>
  <c r="BF174"/>
  <c r="BF177"/>
  <c r="BF185"/>
  <c r="J89" i="7"/>
  <c r="F117"/>
  <c r="BF123"/>
  <c r="BF129"/>
  <c r="BF132"/>
  <c r="BK131"/>
  <c r="J131" s="1"/>
  <c r="J100" s="1"/>
  <c r="E85" i="8"/>
  <c r="F91" i="9"/>
  <c r="E110"/>
  <c r="J116"/>
  <c r="BF123"/>
  <c r="BF125"/>
  <c r="BF129"/>
  <c r="BF133"/>
  <c r="BF137"/>
  <c r="BF138"/>
  <c r="BF149"/>
  <c r="BF155"/>
  <c r="F91" i="10"/>
  <c r="J113"/>
  <c r="BF123"/>
  <c r="BF126"/>
  <c r="BF129"/>
  <c r="BF132"/>
  <c r="F92" i="11"/>
  <c r="E110"/>
  <c r="J114"/>
  <c r="BF123"/>
  <c r="BF129"/>
  <c r="BF131"/>
  <c r="BF134"/>
  <c r="BF136"/>
  <c r="BF137"/>
  <c r="BF140"/>
  <c r="BF141"/>
  <c r="BF142"/>
  <c r="BF153"/>
  <c r="BF154"/>
  <c r="BF155"/>
  <c r="F92" i="12"/>
  <c r="E107"/>
  <c r="F113"/>
  <c r="J114"/>
  <c r="BF119"/>
  <c r="BF121"/>
  <c r="BF122"/>
  <c r="BF126"/>
  <c r="BF129"/>
  <c r="BF130"/>
  <c r="E85" i="13"/>
  <c r="J89"/>
  <c r="J116"/>
  <c r="BF126"/>
  <c r="BF136"/>
  <c r="BF137"/>
  <c r="BF139"/>
  <c r="BF140"/>
  <c r="BF150"/>
  <c r="BF151"/>
  <c r="BF152"/>
  <c r="BF156"/>
  <c r="J91" i="14"/>
  <c r="F113"/>
  <c r="BF119"/>
  <c r="BF121"/>
  <c r="BF126"/>
  <c r="BF127"/>
  <c r="BF131"/>
  <c r="F91" i="15"/>
  <c r="J117"/>
  <c r="BF123"/>
  <c r="BF127"/>
  <c r="BF130"/>
  <c r="BF137"/>
  <c r="BF140"/>
  <c r="BF141"/>
  <c r="BF145"/>
  <c r="BF151"/>
  <c r="BF154"/>
  <c r="BF155"/>
  <c r="BF126" i="16"/>
  <c r="E85" i="2"/>
  <c r="J89"/>
  <c r="BF149"/>
  <c r="BF152"/>
  <c r="BF159"/>
  <c r="BF162"/>
  <c r="BF143" i="3"/>
  <c r="BF144"/>
  <c r="BF145"/>
  <c r="BF146"/>
  <c r="BF147"/>
  <c r="BF148"/>
  <c r="BF149"/>
  <c r="BF157"/>
  <c r="E85" i="4"/>
  <c r="BF141"/>
  <c r="BF143"/>
  <c r="BF150"/>
  <c r="BF157"/>
  <c r="BF173"/>
  <c r="BF174"/>
  <c r="BF181"/>
  <c r="BF182"/>
  <c r="BF202"/>
  <c r="BF204"/>
  <c r="BF205"/>
  <c r="BF210"/>
  <c r="BF211"/>
  <c r="BF212"/>
  <c r="BF214"/>
  <c r="BF215"/>
  <c r="BF216"/>
  <c r="BF217"/>
  <c r="BF221"/>
  <c r="BF225"/>
  <c r="BF226"/>
  <c r="BF230"/>
  <c r="BF235"/>
  <c r="BF240"/>
  <c r="BF241"/>
  <c r="BF242"/>
  <c r="BF253"/>
  <c r="BF269"/>
  <c r="BF274"/>
  <c r="BF275"/>
  <c r="BF276"/>
  <c r="BF284"/>
  <c r="BF287"/>
  <c r="BF292"/>
  <c r="BF296"/>
  <c r="BF306"/>
  <c r="BF308"/>
  <c r="BF314"/>
  <c r="BF317"/>
  <c r="BF325"/>
  <c r="BF329"/>
  <c r="BF336"/>
  <c r="BF338"/>
  <c r="BF341"/>
  <c r="BF347"/>
  <c r="BF350"/>
  <c r="BF352"/>
  <c r="BF353"/>
  <c r="BF356"/>
  <c r="BF358"/>
  <c r="BF359"/>
  <c r="BF361"/>
  <c r="BF363"/>
  <c r="BF364"/>
  <c r="BF371"/>
  <c r="BF383"/>
  <c r="BF384"/>
  <c r="BF387"/>
  <c r="BF388"/>
  <c r="BF393"/>
  <c r="BF395"/>
  <c r="BF400"/>
  <c r="BF405"/>
  <c r="BF406"/>
  <c r="BF416"/>
  <c r="BF417"/>
  <c r="BF426"/>
  <c r="BF432"/>
  <c r="BF434"/>
  <c r="BF436"/>
  <c r="BF439"/>
  <c r="BF441"/>
  <c r="BF445"/>
  <c r="BF448"/>
  <c r="BF458"/>
  <c r="BF459"/>
  <c r="BF470"/>
  <c r="BF471"/>
  <c r="BF473"/>
  <c r="BF474"/>
  <c r="BF477"/>
  <c r="BF478"/>
  <c r="BF514"/>
  <c r="BF515"/>
  <c r="BF516"/>
  <c r="BF518"/>
  <c r="BF519"/>
  <c r="BF525"/>
  <c r="BF526"/>
  <c r="BF527"/>
  <c r="BF528"/>
  <c r="BF532"/>
  <c r="BF534"/>
  <c r="BF535"/>
  <c r="BF541"/>
  <c r="BF542"/>
  <c r="BF550"/>
  <c r="BF554"/>
  <c r="BF558"/>
  <c r="BF559"/>
  <c r="BF566"/>
  <c r="BF571"/>
  <c r="BF575"/>
  <c r="BF576"/>
  <c r="BF578"/>
  <c r="BF579"/>
  <c r="BF582"/>
  <c r="BK373"/>
  <c r="J373" s="1"/>
  <c r="J104" s="1"/>
  <c r="BF129" i="16"/>
  <c r="F92" i="17"/>
  <c r="F116"/>
  <c r="BF123"/>
  <c r="BF125"/>
  <c r="BF140"/>
  <c r="BF141"/>
  <c r="BF143"/>
  <c r="BF150"/>
  <c r="BF156"/>
  <c r="F91" i="18"/>
  <c r="F92"/>
  <c r="J113"/>
  <c r="BF127"/>
  <c r="BF131"/>
  <c r="E85" i="19"/>
  <c r="F91"/>
  <c r="F117"/>
  <c r="J117"/>
  <c r="BF126"/>
  <c r="BF129"/>
  <c r="BF135"/>
  <c r="BF146"/>
  <c r="BF149"/>
  <c r="BF150"/>
  <c r="F92" i="20"/>
  <c r="F113"/>
  <c r="BF119"/>
  <c r="E85" i="21"/>
  <c r="F116"/>
  <c r="BF122"/>
  <c r="BF134"/>
  <c r="BF137"/>
  <c r="BF138"/>
  <c r="BF140"/>
  <c r="BF144"/>
  <c r="BF153"/>
  <c r="BF154"/>
  <c r="F91" i="22"/>
  <c r="J92"/>
  <c r="J113"/>
  <c r="BF120"/>
  <c r="BF121"/>
  <c r="BF126"/>
  <c r="BF130"/>
  <c r="F91" i="2"/>
  <c r="F92"/>
  <c r="BF148"/>
  <c r="BF151"/>
  <c r="BF153"/>
  <c r="BF157"/>
  <c r="J89" i="5"/>
  <c r="F127"/>
  <c r="BF135"/>
  <c r="BF140"/>
  <c r="BF145"/>
  <c r="BF148"/>
  <c r="BF152"/>
  <c r="BF155"/>
  <c r="BF161"/>
  <c r="BF162"/>
  <c r="BF174"/>
  <c r="BF183"/>
  <c r="BF184"/>
  <c r="BF188"/>
  <c r="BF194"/>
  <c r="BF197"/>
  <c r="BF198"/>
  <c r="BF200"/>
  <c r="BF208"/>
  <c r="BF209"/>
  <c r="BF215"/>
  <c r="BF217"/>
  <c r="BF219"/>
  <c r="BF220"/>
  <c r="BF242"/>
  <c r="BF244"/>
  <c r="BF252"/>
  <c r="BF255"/>
  <c r="BF260"/>
  <c r="BF262"/>
  <c r="BF265"/>
  <c r="BF269"/>
  <c r="BK222"/>
  <c r="J222" s="1"/>
  <c r="J104" s="1"/>
  <c r="J89" i="6"/>
  <c r="F92"/>
  <c r="BF135"/>
  <c r="BF144"/>
  <c r="BF158"/>
  <c r="BF161"/>
  <c r="BF165"/>
  <c r="BF170"/>
  <c r="BF176"/>
  <c r="BF181"/>
  <c r="BF125" i="7"/>
  <c r="BF128"/>
  <c r="J89" i="8"/>
  <c r="F115"/>
  <c r="BF121"/>
  <c r="J89" i="9"/>
  <c r="J117"/>
  <c r="BF122"/>
  <c r="BF126"/>
  <c r="BF136"/>
  <c r="E85" i="10"/>
  <c r="J89"/>
  <c r="BF119"/>
  <c r="BF130"/>
  <c r="J116" i="11"/>
  <c r="J117"/>
  <c r="BF125"/>
  <c r="BF130"/>
  <c r="BF139"/>
  <c r="BF143"/>
  <c r="BF145"/>
  <c r="BF149"/>
  <c r="BF151"/>
  <c r="J113" i="12"/>
  <c r="BF120"/>
  <c r="BF124"/>
  <c r="BF132"/>
  <c r="F91" i="13"/>
  <c r="J92"/>
  <c r="F117"/>
  <c r="BF133"/>
  <c r="BF138"/>
  <c r="BF142"/>
  <c r="BF143"/>
  <c r="BF148"/>
  <c r="BF153"/>
  <c r="BF155"/>
  <c r="E85" i="14"/>
  <c r="F92"/>
  <c r="BF120"/>
  <c r="BF122"/>
  <c r="E85" i="15"/>
  <c r="J89"/>
  <c r="J116"/>
  <c r="BF132"/>
  <c r="BF136"/>
  <c r="BF138"/>
  <c r="BF143"/>
  <c r="BF144"/>
  <c r="F91" i="16"/>
  <c r="J92"/>
  <c r="F114"/>
  <c r="BF119"/>
  <c r="BF120"/>
  <c r="BF124"/>
  <c r="BF125"/>
  <c r="BF128"/>
  <c r="E85" i="17"/>
  <c r="J89"/>
  <c r="J91"/>
  <c r="J117"/>
  <c r="BF122"/>
  <c r="BF126"/>
  <c r="BF133"/>
  <c r="BF136"/>
  <c r="BF142"/>
  <c r="BF145"/>
  <c r="BF149"/>
  <c r="BF151"/>
  <c r="J92" i="18"/>
  <c r="J111"/>
  <c r="BF121"/>
  <c r="BF122"/>
  <c r="BF124"/>
  <c r="BF128"/>
  <c r="BF129"/>
  <c r="J114" i="19"/>
  <c r="BF122"/>
  <c r="BF133"/>
  <c r="BF134"/>
  <c r="BF136"/>
  <c r="BF140"/>
  <c r="BF153"/>
  <c r="J91" i="20"/>
  <c r="BF121"/>
  <c r="BF122"/>
  <c r="BF124"/>
  <c r="BF126"/>
  <c r="BF127"/>
  <c r="BF131"/>
  <c r="BF132"/>
  <c r="F92" i="21"/>
  <c r="J117"/>
  <c r="BF123"/>
  <c r="BF130"/>
  <c r="BF131"/>
  <c r="BF133"/>
  <c r="BF135"/>
  <c r="BF136"/>
  <c r="BF141"/>
  <c r="BF146"/>
  <c r="BF152"/>
  <c r="BF156"/>
  <c r="E85" i="22"/>
  <c r="F92"/>
  <c r="BF124"/>
  <c r="BF129"/>
  <c r="J89" i="23"/>
  <c r="F92"/>
  <c r="F115"/>
  <c r="BF128"/>
  <c r="BF141" i="2"/>
  <c r="BF143"/>
  <c r="BF150"/>
  <c r="BF156"/>
  <c r="BF158"/>
  <c r="BF160"/>
  <c r="BF161"/>
  <c r="BF175"/>
  <c r="BF178"/>
  <c r="BF179"/>
  <c r="BF192"/>
  <c r="BF197"/>
  <c r="BF205"/>
  <c r="BF208"/>
  <c r="BF212"/>
  <c r="BF219"/>
  <c r="BF222"/>
  <c r="BF224"/>
  <c r="BF228"/>
  <c r="BF232"/>
  <c r="BF236"/>
  <c r="BF241"/>
  <c r="BF246"/>
  <c r="BF247"/>
  <c r="BF249"/>
  <c r="BF253"/>
  <c r="BF256"/>
  <c r="BF260"/>
  <c r="BF261"/>
  <c r="BF265"/>
  <c r="BF268"/>
  <c r="BF271"/>
  <c r="BF272"/>
  <c r="BF278"/>
  <c r="BF303"/>
  <c r="BF304"/>
  <c r="BF306"/>
  <c r="BF311"/>
  <c r="BF313"/>
  <c r="BF314"/>
  <c r="BF318"/>
  <c r="BF322"/>
  <c r="BF330"/>
  <c r="BF342"/>
  <c r="BF349"/>
  <c r="BF354"/>
  <c r="BF355"/>
  <c r="BF363"/>
  <c r="BF364"/>
  <c r="BF365"/>
  <c r="BF368"/>
  <c r="BF371"/>
  <c r="BF373"/>
  <c r="BF376"/>
  <c r="BF387"/>
  <c r="BF393"/>
  <c r="BF399"/>
  <c r="BF407"/>
  <c r="BF408"/>
  <c r="BF409"/>
  <c r="BF425"/>
  <c r="BF438"/>
  <c r="BF130" i="3"/>
  <c r="BF133"/>
  <c r="BF137"/>
  <c r="BF139"/>
  <c r="BF137" i="5"/>
  <c r="BF138"/>
  <c r="BF143"/>
  <c r="BF151"/>
  <c r="BF153"/>
  <c r="BF159"/>
  <c r="BF165"/>
  <c r="BF167"/>
  <c r="BF168"/>
  <c r="BF171"/>
  <c r="BF173"/>
  <c r="BF176"/>
  <c r="BF178"/>
  <c r="BF182"/>
  <c r="BF186"/>
  <c r="BF189"/>
  <c r="BF196"/>
  <c r="BF202"/>
  <c r="BF204"/>
  <c r="BF206"/>
  <c r="BF207"/>
  <c r="BF212"/>
  <c r="BF221"/>
  <c r="BF223"/>
  <c r="BF235"/>
  <c r="BF236"/>
  <c r="BF239"/>
  <c r="BF240"/>
  <c r="BF243"/>
  <c r="BF245"/>
  <c r="BF247"/>
  <c r="BF250"/>
  <c r="BF253"/>
  <c r="BF254"/>
  <c r="BF264"/>
  <c r="BF270"/>
  <c r="BF271"/>
  <c r="BK132"/>
  <c r="J132" s="1"/>
  <c r="J98" s="1"/>
  <c r="BF131" i="6"/>
  <c r="BF132"/>
  <c r="BF139"/>
  <c r="BF145"/>
  <c r="BF148"/>
  <c r="BF149"/>
  <c r="BF150"/>
  <c r="BF151"/>
  <c r="BF154"/>
  <c r="BF156"/>
  <c r="BF162"/>
  <c r="BF173"/>
  <c r="BF175"/>
  <c r="BF178"/>
  <c r="BF186"/>
  <c r="BF189"/>
  <c r="BK188"/>
  <c r="J188"/>
  <c r="J104" s="1"/>
  <c r="E85" i="7"/>
  <c r="BF124"/>
  <c r="BF126"/>
  <c r="BK120" i="8"/>
  <c r="J120"/>
  <c r="J98" s="1"/>
  <c r="F92" i="9"/>
  <c r="BF130"/>
  <c r="BF131"/>
  <c r="BF132"/>
  <c r="BF146"/>
  <c r="BF148"/>
  <c r="BF150"/>
  <c r="F92" i="10"/>
  <c r="J92"/>
  <c r="BF122"/>
  <c r="BF124"/>
  <c r="BF127"/>
  <c r="BF122" i="11"/>
  <c r="BF127"/>
  <c r="BF132"/>
  <c r="BF133"/>
  <c r="BF138"/>
  <c r="BF144"/>
  <c r="BF152"/>
  <c r="BF123" i="12"/>
  <c r="BF127"/>
  <c r="BF128"/>
  <c r="BF133"/>
  <c r="BF122" i="13"/>
  <c r="BF123"/>
  <c r="BF130"/>
  <c r="BF132"/>
  <c r="BF146"/>
  <c r="BF149"/>
  <c r="BF154"/>
  <c r="J89" i="14"/>
  <c r="J114"/>
  <c r="BF123"/>
  <c r="BF124"/>
  <c r="BF128"/>
  <c r="BF129"/>
  <c r="BF130"/>
  <c r="BF132"/>
  <c r="BF133"/>
  <c r="F92" i="15"/>
  <c r="BF122"/>
  <c r="BF126"/>
  <c r="BF133"/>
  <c r="BF135"/>
  <c r="BF146"/>
  <c r="BF148"/>
  <c r="BF153"/>
  <c r="BF139" i="2"/>
  <c r="BF140"/>
  <c r="BF142"/>
  <c r="BF144"/>
  <c r="BF145"/>
  <c r="BF147"/>
  <c r="BF155"/>
  <c r="BF153" i="3"/>
  <c r="BF154"/>
  <c r="F92" i="4"/>
  <c r="BF146"/>
  <c r="BF147"/>
  <c r="BF148"/>
  <c r="BF152"/>
  <c r="BF155"/>
  <c r="BF158"/>
  <c r="BF165"/>
  <c r="BF166"/>
  <c r="BF176"/>
  <c r="BF177"/>
  <c r="BF179"/>
  <c r="BF183"/>
  <c r="BF185"/>
  <c r="BF189"/>
  <c r="BF190"/>
  <c r="BF195"/>
  <c r="BF196"/>
  <c r="BF199"/>
  <c r="BF200"/>
  <c r="BF201"/>
  <c r="BF203"/>
  <c r="BF209"/>
  <c r="BF218"/>
  <c r="BF219"/>
  <c r="BF227"/>
  <c r="BF233"/>
  <c r="BF239"/>
  <c r="BF243"/>
  <c r="BF246"/>
  <c r="BF247"/>
  <c r="BF248"/>
  <c r="BF249"/>
  <c r="BF250"/>
  <c r="BF261"/>
  <c r="BF262"/>
  <c r="BF268"/>
  <c r="BF281"/>
  <c r="BF283"/>
  <c r="BF285"/>
  <c r="BF293"/>
  <c r="BF298"/>
  <c r="BF299"/>
  <c r="BF300"/>
  <c r="BF303"/>
  <c r="BF309"/>
  <c r="BF313"/>
  <c r="BF315"/>
  <c r="BF318"/>
  <c r="BF328"/>
  <c r="BF332"/>
  <c r="BF335"/>
  <c r="BF345"/>
  <c r="BF346"/>
  <c r="BF348"/>
  <c r="BF349"/>
  <c r="BF360"/>
  <c r="BF362"/>
  <c r="BF367"/>
  <c r="BF370"/>
  <c r="BF380"/>
  <c r="BF382"/>
  <c r="BF391"/>
  <c r="BF397"/>
  <c r="BF398"/>
  <c r="BF404"/>
  <c r="BF408"/>
  <c r="BF409"/>
  <c r="BF413"/>
  <c r="BF414"/>
  <c r="BF418"/>
  <c r="BF421"/>
  <c r="BF425"/>
  <c r="BF427"/>
  <c r="BF429"/>
  <c r="BF435"/>
  <c r="BF444"/>
  <c r="BF447"/>
  <c r="BF452"/>
  <c r="BF453"/>
  <c r="BF454"/>
  <c r="BF455"/>
  <c r="BF468"/>
  <c r="BF472"/>
  <c r="BF475"/>
  <c r="BF483"/>
  <c r="BF484"/>
  <c r="BF485"/>
  <c r="BF488"/>
  <c r="BF489"/>
  <c r="BF490"/>
  <c r="BF496"/>
  <c r="BF498"/>
  <c r="BF499"/>
  <c r="BF501"/>
  <c r="BF504"/>
  <c r="BF505"/>
  <c r="BF506"/>
  <c r="BF507"/>
  <c r="BF508"/>
  <c r="BF509"/>
  <c r="BF510"/>
  <c r="BF511"/>
  <c r="BF512"/>
  <c r="BF513"/>
  <c r="BF520"/>
  <c r="BF521"/>
  <c r="BF522"/>
  <c r="BF523"/>
  <c r="BF524"/>
  <c r="BF529"/>
  <c r="BF530"/>
  <c r="BF531"/>
  <c r="BF533"/>
  <c r="BF536"/>
  <c r="BF537"/>
  <c r="BF538"/>
  <c r="BF539"/>
  <c r="BF543"/>
  <c r="BF544"/>
  <c r="BF546"/>
  <c r="BF547"/>
  <c r="BF552"/>
  <c r="BF553"/>
  <c r="BF555"/>
  <c r="BF556"/>
  <c r="BF563"/>
  <c r="BF564"/>
  <c r="BF565"/>
  <c r="BF570"/>
  <c r="F91" i="5"/>
  <c r="BF133"/>
  <c r="BF139"/>
  <c r="BF142"/>
  <c r="BF144"/>
  <c r="BF146"/>
  <c r="BF154"/>
  <c r="BF163"/>
  <c r="BF166"/>
  <c r="BF169"/>
  <c r="BF170"/>
  <c r="BF177"/>
  <c r="BF181"/>
  <c r="BF187"/>
  <c r="BF190"/>
  <c r="BF192"/>
  <c r="BF195"/>
  <c r="BF205"/>
  <c r="BF213"/>
  <c r="BF214"/>
  <c r="BF218"/>
  <c r="BF226"/>
  <c r="BF229"/>
  <c r="BF230"/>
  <c r="BF231"/>
  <c r="BF232"/>
  <c r="BF234"/>
  <c r="BF238"/>
  <c r="BF246"/>
  <c r="BF248"/>
  <c r="BF249"/>
  <c r="BF251"/>
  <c r="BF257"/>
  <c r="BF266"/>
  <c r="BF267"/>
  <c r="BF127" i="6"/>
  <c r="BF128"/>
  <c r="BF133"/>
  <c r="BF143"/>
  <c r="BF146"/>
  <c r="BF152"/>
  <c r="BF157"/>
  <c r="BF160"/>
  <c r="BF163"/>
  <c r="BF164"/>
  <c r="BF167"/>
  <c r="BF168"/>
  <c r="BF169"/>
  <c r="BF179"/>
  <c r="BF180"/>
  <c r="BF182"/>
  <c r="BF184"/>
  <c r="BF187"/>
  <c r="F91" i="7"/>
  <c r="BF130"/>
  <c r="F91" i="8"/>
  <c r="BF127" i="9"/>
  <c r="BF134"/>
  <c r="BF135"/>
  <c r="BF139"/>
  <c r="BF140"/>
  <c r="BF141"/>
  <c r="BF142"/>
  <c r="BF143"/>
  <c r="BF144"/>
  <c r="BF145"/>
  <c r="BF151"/>
  <c r="BF152"/>
  <c r="BF153"/>
  <c r="BF154"/>
  <c r="BF156"/>
  <c r="BF120" i="10"/>
  <c r="BF121"/>
  <c r="BF125"/>
  <c r="BF128"/>
  <c r="BF131"/>
  <c r="BF133"/>
  <c r="F91" i="11"/>
  <c r="BF126"/>
  <c r="BF135"/>
  <c r="BF146"/>
  <c r="BF148"/>
  <c r="BF150"/>
  <c r="BF156"/>
  <c r="J89" i="12"/>
  <c r="BF125"/>
  <c r="BF131"/>
  <c r="BF125" i="13"/>
  <c r="BF127"/>
  <c r="BF129"/>
  <c r="BF131"/>
  <c r="BF134"/>
  <c r="BF135"/>
  <c r="BF141"/>
  <c r="BF144"/>
  <c r="BF145"/>
  <c r="BF125" i="14"/>
  <c r="BF125" i="15"/>
  <c r="BF129"/>
  <c r="BF131"/>
  <c r="BF134"/>
  <c r="BF139"/>
  <c r="BF142"/>
  <c r="BF149"/>
  <c r="BF150"/>
  <c r="BF152"/>
  <c r="BF156"/>
  <c r="E85" i="16"/>
  <c r="J89"/>
  <c r="J91"/>
  <c r="BF121"/>
  <c r="BF122"/>
  <c r="BF123"/>
  <c r="BF132"/>
  <c r="BF129" i="17"/>
  <c r="BF132"/>
  <c r="BF134"/>
  <c r="BF135"/>
  <c r="BF139"/>
  <c r="BF148"/>
  <c r="BF152"/>
  <c r="BF153"/>
  <c r="BF154"/>
  <c r="BF155"/>
  <c r="E85" i="18"/>
  <c r="BF119"/>
  <c r="BF132"/>
  <c r="J116" i="19"/>
  <c r="BF123"/>
  <c r="BF127"/>
  <c r="BF132"/>
  <c r="BF145"/>
  <c r="BF148"/>
  <c r="BF151"/>
  <c r="BF155"/>
  <c r="E107" i="20"/>
  <c r="BF125"/>
  <c r="BF129"/>
  <c r="BF130"/>
  <c r="BF133"/>
  <c r="J89" i="21"/>
  <c r="BF126"/>
  <c r="BF142"/>
  <c r="BF148"/>
  <c r="BF149"/>
  <c r="BF155"/>
  <c r="J89" i="22"/>
  <c r="BF119"/>
  <c r="BF122"/>
  <c r="BF123"/>
  <c r="BF127"/>
  <c r="BF132"/>
  <c r="E85" i="23"/>
  <c r="BF151" i="3"/>
  <c r="BF145" i="4"/>
  <c r="BF149"/>
  <c r="BF153"/>
  <c r="BF159"/>
  <c r="BF161"/>
  <c r="BF163"/>
  <c r="BF167"/>
  <c r="BF168"/>
  <c r="BF171"/>
  <c r="BF172"/>
  <c r="BF175"/>
  <c r="BF178"/>
  <c r="BF180"/>
  <c r="BF186"/>
  <c r="BF187"/>
  <c r="BF188"/>
  <c r="BF193"/>
  <c r="BF197"/>
  <c r="BF198"/>
  <c r="BF213"/>
  <c r="BF220"/>
  <c r="BF222"/>
  <c r="BF224"/>
  <c r="BF228"/>
  <c r="BF229"/>
  <c r="BF251"/>
  <c r="BF252"/>
  <c r="BF254"/>
  <c r="BF256"/>
  <c r="BF257"/>
  <c r="BF258"/>
  <c r="BF259"/>
  <c r="BF260"/>
  <c r="BF265"/>
  <c r="BF266"/>
  <c r="BF270"/>
  <c r="BF271"/>
  <c r="BF273"/>
  <c r="BF277"/>
  <c r="BF279"/>
  <c r="BF282"/>
  <c r="BF286"/>
  <c r="BF289"/>
  <c r="BF295"/>
  <c r="BF297"/>
  <c r="BF301"/>
  <c r="BF302"/>
  <c r="BF304"/>
  <c r="BF310"/>
  <c r="BF311"/>
  <c r="BF322"/>
  <c r="BF323"/>
  <c r="BF324"/>
  <c r="BF326"/>
  <c r="BF330"/>
  <c r="BF331"/>
  <c r="BF333"/>
  <c r="BF337"/>
  <c r="BF339"/>
  <c r="BF340"/>
  <c r="BF343"/>
  <c r="BF344"/>
  <c r="BF351"/>
  <c r="BF354"/>
  <c r="BF355"/>
  <c r="BF357"/>
  <c r="BF365"/>
  <c r="BF372"/>
  <c r="BF374"/>
  <c r="BF378"/>
  <c r="BF379"/>
  <c r="BF394"/>
  <c r="BF396"/>
  <c r="BF401"/>
  <c r="BF407"/>
  <c r="BF410"/>
  <c r="BF411"/>
  <c r="BF412"/>
  <c r="BF419"/>
  <c r="BF420"/>
  <c r="BF431"/>
  <c r="BF437"/>
  <c r="BF440"/>
  <c r="BF442"/>
  <c r="BF450"/>
  <c r="BF451"/>
  <c r="BF457"/>
  <c r="BF463"/>
  <c r="BF464"/>
  <c r="BF482"/>
  <c r="BF486"/>
  <c r="BF487"/>
  <c r="BF491"/>
  <c r="BF492"/>
  <c r="BF493"/>
  <c r="BF495"/>
  <c r="BF497"/>
  <c r="BF127" i="16"/>
  <c r="BF130"/>
  <c r="BF131"/>
  <c r="BF133"/>
  <c r="BF127" i="17"/>
  <c r="BF130"/>
  <c r="BF131"/>
  <c r="BF137"/>
  <c r="BF138"/>
  <c r="BF144"/>
  <c r="BF146"/>
  <c r="BF120" i="18"/>
  <c r="BF123"/>
  <c r="BF125"/>
  <c r="BF126"/>
  <c r="BF130"/>
  <c r="BF133"/>
  <c r="BF125" i="19"/>
  <c r="BF130"/>
  <c r="BF131"/>
  <c r="BF137"/>
  <c r="BF138"/>
  <c r="BF139"/>
  <c r="BF141"/>
  <c r="BF142"/>
  <c r="BF143"/>
  <c r="BF144"/>
  <c r="BF152"/>
  <c r="BF154"/>
  <c r="BF156"/>
  <c r="J89" i="20"/>
  <c r="J92"/>
  <c r="BF120"/>
  <c r="BF123"/>
  <c r="BF128"/>
  <c r="J91" i="21"/>
  <c r="BF125"/>
  <c r="BF127"/>
  <c r="BF129"/>
  <c r="BF132"/>
  <c r="BF139"/>
  <c r="BF143"/>
  <c r="BF145"/>
  <c r="BF150"/>
  <c r="BF151"/>
  <c r="BF125" i="22"/>
  <c r="BF128"/>
  <c r="BF131"/>
  <c r="BF133"/>
  <c r="J92" i="23"/>
  <c r="BF122"/>
  <c r="BF123"/>
  <c r="BF124"/>
  <c r="BF125"/>
  <c r="BF127"/>
  <c r="BF129"/>
  <c r="BF130"/>
  <c r="F37" i="2"/>
  <c r="BD95" i="1" s="1"/>
  <c r="F36" i="3"/>
  <c r="BC96" i="1" s="1"/>
  <c r="F37" i="9"/>
  <c r="BD102" i="1"/>
  <c r="F37" i="11"/>
  <c r="BD104" i="1" s="1"/>
  <c r="F36" i="14"/>
  <c r="BC107" i="1" s="1"/>
  <c r="J33" i="4"/>
  <c r="AV97" i="1" s="1"/>
  <c r="F37" i="20"/>
  <c r="BD113" i="1" s="1"/>
  <c r="F33" i="6"/>
  <c r="AZ99" i="1" s="1"/>
  <c r="F35" i="10"/>
  <c r="BB103" i="1" s="1"/>
  <c r="F36" i="13"/>
  <c r="BC106" i="1"/>
  <c r="F37" i="15"/>
  <c r="BD108" i="1" s="1"/>
  <c r="J33" i="17"/>
  <c r="AV110" i="1" s="1"/>
  <c r="F35" i="22"/>
  <c r="BB115" i="1" s="1"/>
  <c r="F36" i="2"/>
  <c r="BC95" i="1"/>
  <c r="F35" i="6"/>
  <c r="BB99" i="1" s="1"/>
  <c r="F33" i="9"/>
  <c r="AZ102" i="1" s="1"/>
  <c r="F36" i="12"/>
  <c r="BC105" i="1" s="1"/>
  <c r="F35" i="15"/>
  <c r="BB108" i="1"/>
  <c r="F33" i="4"/>
  <c r="AZ97" i="1" s="1"/>
  <c r="J33" i="7"/>
  <c r="AV100" i="1" s="1"/>
  <c r="J33" i="15"/>
  <c r="AV108" i="1" s="1"/>
  <c r="F37" i="16"/>
  <c r="BD109" i="1"/>
  <c r="F36" i="19"/>
  <c r="BC112" i="1" s="1"/>
  <c r="F33" i="21"/>
  <c r="AZ114" i="1" s="1"/>
  <c r="F33" i="20"/>
  <c r="AZ113" i="1" s="1"/>
  <c r="J33" i="23"/>
  <c r="AV116" i="1"/>
  <c r="F33" i="8"/>
  <c r="AZ101" i="1" s="1"/>
  <c r="F33" i="2"/>
  <c r="AZ95" i="1" s="1"/>
  <c r="J33" i="5"/>
  <c r="AV98" i="1" s="1"/>
  <c r="F36" i="10"/>
  <c r="BC103" i="1"/>
  <c r="F33" i="12"/>
  <c r="AZ105" i="1" s="1"/>
  <c r="F33" i="15"/>
  <c r="AZ108" i="1" s="1"/>
  <c r="F33" i="16"/>
  <c r="AZ109" i="1" s="1"/>
  <c r="F35" i="18"/>
  <c r="BB111" i="1"/>
  <c r="F33" i="19"/>
  <c r="AZ112" i="1" s="1"/>
  <c r="J33" i="20"/>
  <c r="AV113" i="1" s="1"/>
  <c r="F35" i="5"/>
  <c r="BB98" i="1" s="1"/>
  <c r="F33" i="7"/>
  <c r="AZ100" i="1"/>
  <c r="F36" i="9"/>
  <c r="BC102" i="1" s="1"/>
  <c r="F33" i="11"/>
  <c r="AZ104" i="1" s="1"/>
  <c r="J33" i="13"/>
  <c r="AV106" i="1" s="1"/>
  <c r="F36" i="17"/>
  <c r="BC110" i="1"/>
  <c r="F33" i="18"/>
  <c r="AZ111" i="1" s="1"/>
  <c r="F35" i="20"/>
  <c r="BB113" i="1" s="1"/>
  <c r="J33" i="2"/>
  <c r="AV95" i="1" s="1"/>
  <c r="F35" i="9"/>
  <c r="BB102" i="1"/>
  <c r="J33" i="11"/>
  <c r="AV104" i="1" s="1"/>
  <c r="J33" i="12"/>
  <c r="AV105" i="1" s="1"/>
  <c r="F35" i="4"/>
  <c r="BB97" i="1" s="1"/>
  <c r="F37" i="13"/>
  <c r="BD106" i="1"/>
  <c r="F36" i="18"/>
  <c r="BC111" i="1" s="1"/>
  <c r="F36" i="20"/>
  <c r="BC113" i="1" s="1"/>
  <c r="F35" i="3"/>
  <c r="BB96" i="1" s="1"/>
  <c r="F36" i="16"/>
  <c r="BC109" i="1"/>
  <c r="F36" i="21"/>
  <c r="BC114" i="1" s="1"/>
  <c r="F36" i="23"/>
  <c r="BC116" i="1" s="1"/>
  <c r="J34" i="8"/>
  <c r="AW101" i="1" s="1"/>
  <c r="AT101" s="1"/>
  <c r="F35" i="2"/>
  <c r="BB95" i="1" s="1"/>
  <c r="J33" i="3"/>
  <c r="AV96" i="1"/>
  <c r="F36" i="5"/>
  <c r="BC98" i="1"/>
  <c r="J33" i="6"/>
  <c r="AV99" i="1" s="1"/>
  <c r="J33" i="10"/>
  <c r="AV103" i="1" s="1"/>
  <c r="F36" i="4"/>
  <c r="BC97" i="1"/>
  <c r="F37" i="21"/>
  <c r="BD114" i="1"/>
  <c r="F36" i="6"/>
  <c r="BC99" i="1" s="1"/>
  <c r="J33" i="9"/>
  <c r="AV102" i="1" s="1"/>
  <c r="F37" i="19"/>
  <c r="BD112" i="1"/>
  <c r="F35" i="21"/>
  <c r="BB114" i="1"/>
  <c r="F37" i="10"/>
  <c r="BD103" i="1" s="1"/>
  <c r="F36" i="11"/>
  <c r="BC104" i="1" s="1"/>
  <c r="F35" i="13"/>
  <c r="BB106" i="1"/>
  <c r="F36" i="7"/>
  <c r="BC100" i="1"/>
  <c r="F37" i="12"/>
  <c r="BD105" i="1" s="1"/>
  <c r="F37" i="14"/>
  <c r="BD107" i="1" s="1"/>
  <c r="F36" i="15"/>
  <c r="BC108" i="1"/>
  <c r="F37" i="22"/>
  <c r="BD115" i="1"/>
  <c r="F33" i="3"/>
  <c r="AZ96" i="1" s="1"/>
  <c r="J33" i="16"/>
  <c r="AV109" i="1" s="1"/>
  <c r="F37" i="18"/>
  <c r="BD111" i="1"/>
  <c r="J33" i="21"/>
  <c r="AV114" i="1"/>
  <c r="F33" i="22"/>
  <c r="AZ115" i="1" s="1"/>
  <c r="F33" i="23"/>
  <c r="AZ116" i="1" s="1"/>
  <c r="F37" i="23"/>
  <c r="BD116" i="1"/>
  <c r="F37" i="4"/>
  <c r="BD97" i="1"/>
  <c r="J33" i="14"/>
  <c r="AV107" i="1" s="1"/>
  <c r="F37" i="3"/>
  <c r="BD96" i="1" s="1"/>
  <c r="F35" i="16"/>
  <c r="BB109" i="1"/>
  <c r="F35" i="17"/>
  <c r="BB110" i="1"/>
  <c r="J33" i="18"/>
  <c r="AV111" i="1" s="1"/>
  <c r="F35" i="19"/>
  <c r="BB112" i="1" s="1"/>
  <c r="F35" i="7"/>
  <c r="BB100" i="1"/>
  <c r="F33" i="10"/>
  <c r="AZ103" i="1"/>
  <c r="F35" i="11"/>
  <c r="BB104" i="1" s="1"/>
  <c r="F35" i="12"/>
  <c r="BB105" i="1" s="1"/>
  <c r="F33" i="14"/>
  <c r="AZ107" i="1"/>
  <c r="J33" i="22"/>
  <c r="AV115" i="1" s="1"/>
  <c r="F37" i="7"/>
  <c r="BD100" i="1" s="1"/>
  <c r="F33" i="13"/>
  <c r="AZ106" i="1"/>
  <c r="F35" i="14"/>
  <c r="BB107" i="1"/>
  <c r="F33" i="5"/>
  <c r="AZ98" i="1" s="1"/>
  <c r="F37" i="5"/>
  <c r="BD98" i="1" s="1"/>
  <c r="F37" i="6"/>
  <c r="BD99" i="1"/>
  <c r="F37" i="17"/>
  <c r="BD110" i="1"/>
  <c r="J33" i="19"/>
  <c r="AV112" i="1" s="1"/>
  <c r="F33" i="17"/>
  <c r="AZ110" i="1" s="1"/>
  <c r="F36" i="22"/>
  <c r="BC115" i="1"/>
  <c r="F35" i="23"/>
  <c r="BB116" i="1"/>
  <c r="P120" i="23" l="1"/>
  <c r="P119"/>
  <c r="AU116" i="1" s="1"/>
  <c r="P375" i="4"/>
  <c r="R120" i="15"/>
  <c r="R120" i="13"/>
  <c r="BK224" i="5"/>
  <c r="J224" s="1"/>
  <c r="J105" s="1"/>
  <c r="R120" i="9"/>
  <c r="BK121" i="7"/>
  <c r="BK120" s="1"/>
  <c r="J120" s="1"/>
  <c r="J96" s="1"/>
  <c r="P137" i="2"/>
  <c r="T120" i="21"/>
  <c r="P224" i="5"/>
  <c r="P130"/>
  <c r="AU98" i="1" s="1"/>
  <c r="T120" i="9"/>
  <c r="T121" i="7"/>
  <c r="T120" s="1"/>
  <c r="T120" i="17"/>
  <c r="T300" i="2"/>
  <c r="T136"/>
  <c r="P139" i="4"/>
  <c r="P138" s="1"/>
  <c r="AU97" i="1" s="1"/>
  <c r="R120" i="23"/>
  <c r="R119" s="1"/>
  <c r="R120" i="21"/>
  <c r="P120" i="17"/>
  <c r="AU110" i="1"/>
  <c r="P120" i="19"/>
  <c r="AU112" i="1" s="1"/>
  <c r="R375" i="4"/>
  <c r="R139"/>
  <c r="R138" s="1"/>
  <c r="P134" i="3"/>
  <c r="T120" i="11"/>
  <c r="R134" i="3"/>
  <c r="R123"/>
  <c r="P124"/>
  <c r="P123" s="1"/>
  <c r="AU96" i="1" s="1"/>
  <c r="R137" i="2"/>
  <c r="R136"/>
  <c r="T139" i="4"/>
  <c r="P300" i="2"/>
  <c r="BK137"/>
  <c r="J137" s="1"/>
  <c r="J97" s="1"/>
  <c r="T120" i="23"/>
  <c r="T119" s="1"/>
  <c r="T120" i="19"/>
  <c r="T375" i="4"/>
  <c r="T120" i="15"/>
  <c r="P125" i="6"/>
  <c r="P124" s="1"/>
  <c r="AU99" i="1" s="1"/>
  <c r="T120" i="13"/>
  <c r="R120" i="11"/>
  <c r="T224" i="5"/>
  <c r="T130" s="1"/>
  <c r="P120" i="11"/>
  <c r="AU104" i="1"/>
  <c r="P121" i="7"/>
  <c r="P120" s="1"/>
  <c r="AU100" i="1" s="1"/>
  <c r="T125" i="6"/>
  <c r="T124"/>
  <c r="P120" i="21"/>
  <c r="AU114" i="1"/>
  <c r="R120" i="19"/>
  <c r="T124" i="3"/>
  <c r="T123" s="1"/>
  <c r="P120" i="15"/>
  <c r="AU108" i="1" s="1"/>
  <c r="P120" i="13"/>
  <c r="AU106" i="1" s="1"/>
  <c r="R224" i="5"/>
  <c r="R130"/>
  <c r="J138" i="2"/>
  <c r="J98" s="1"/>
  <c r="BK300"/>
  <c r="J300" s="1"/>
  <c r="J104" s="1"/>
  <c r="BK124" i="3"/>
  <c r="J124"/>
  <c r="J97"/>
  <c r="BK134"/>
  <c r="J134" s="1"/>
  <c r="J100" s="1"/>
  <c r="J122" i="7"/>
  <c r="J98"/>
  <c r="BK120" i="9"/>
  <c r="J120"/>
  <c r="J96"/>
  <c r="J118" i="10"/>
  <c r="J97" s="1"/>
  <c r="BK120" i="13"/>
  <c r="J120" s="1"/>
  <c r="J96" s="1"/>
  <c r="BK120" i="15"/>
  <c r="J120"/>
  <c r="BK139" i="4"/>
  <c r="J139" s="1"/>
  <c r="J97" s="1"/>
  <c r="BK375"/>
  <c r="J375" s="1"/>
  <c r="J105" s="1"/>
  <c r="BK120" i="17"/>
  <c r="J120"/>
  <c r="J96" i="18"/>
  <c r="J118"/>
  <c r="J97" s="1"/>
  <c r="J96" i="20"/>
  <c r="BK125" i="6"/>
  <c r="BK124"/>
  <c r="J124" s="1"/>
  <c r="J30" s="1"/>
  <c r="AG99" i="1" s="1"/>
  <c r="BK119" i="8"/>
  <c r="J119"/>
  <c r="J97" s="1"/>
  <c r="BK120" i="11"/>
  <c r="J120" s="1"/>
  <c r="J96" s="1"/>
  <c r="J118" i="14"/>
  <c r="J97" s="1"/>
  <c r="BK117" i="16"/>
  <c r="J117"/>
  <c r="J30" s="1"/>
  <c r="AG109" i="1" s="1"/>
  <c r="J118" i="20"/>
  <c r="J97" s="1"/>
  <c r="BK120" i="21"/>
  <c r="J120" s="1"/>
  <c r="J30" s="1"/>
  <c r="AG114" i="1" s="1"/>
  <c r="BK117" i="22"/>
  <c r="J117" s="1"/>
  <c r="J96" s="1"/>
  <c r="BK131" i="5"/>
  <c r="BK130" s="1"/>
  <c r="J130" s="1"/>
  <c r="J30" s="1"/>
  <c r="AG98" i="1" s="1"/>
  <c r="AN98" s="1"/>
  <c r="J225" i="5"/>
  <c r="J106" s="1"/>
  <c r="J118" i="12"/>
  <c r="J97" s="1"/>
  <c r="BK120" i="19"/>
  <c r="J120"/>
  <c r="J96" s="1"/>
  <c r="BK120" i="23"/>
  <c r="J120" s="1"/>
  <c r="J97" s="1"/>
  <c r="J30" i="12"/>
  <c r="AG105" i="1" s="1"/>
  <c r="J30" i="14"/>
  <c r="AG107" i="1" s="1"/>
  <c r="F34" i="4"/>
  <c r="BA97" i="1" s="1"/>
  <c r="F34" i="5"/>
  <c r="BA98" i="1" s="1"/>
  <c r="J34" i="3"/>
  <c r="AW96" i="1"/>
  <c r="AT96" s="1"/>
  <c r="J34" i="10"/>
  <c r="AW103" i="1" s="1"/>
  <c r="AT103" s="1"/>
  <c r="F34" i="16"/>
  <c r="BA109" i="1" s="1"/>
  <c r="J34" i="21"/>
  <c r="AW114" i="1"/>
  <c r="AT114" s="1"/>
  <c r="J34" i="17"/>
  <c r="AW110" i="1" s="1"/>
  <c r="AT110" s="1"/>
  <c r="J34" i="23"/>
  <c r="AW116" i="1" s="1"/>
  <c r="AT116" s="1"/>
  <c r="J30" i="10"/>
  <c r="AG103" i="1" s="1"/>
  <c r="AN103" s="1"/>
  <c r="J34" i="2"/>
  <c r="AW95" i="1" s="1"/>
  <c r="AT95" s="1"/>
  <c r="J34" i="12"/>
  <c r="AW105" i="1" s="1"/>
  <c r="AT105" s="1"/>
  <c r="J34" i="13"/>
  <c r="AW106" i="1"/>
  <c r="AT106" s="1"/>
  <c r="F34" i="3"/>
  <c r="BA96" i="1"/>
  <c r="F34" i="15"/>
  <c r="BA108" i="1" s="1"/>
  <c r="J34" i="18"/>
  <c r="AW111" i="1" s="1"/>
  <c r="AT111" s="1"/>
  <c r="J34" i="5"/>
  <c r="AW98" i="1" s="1"/>
  <c r="AT98" s="1"/>
  <c r="J34" i="4"/>
  <c r="AW97" i="1" s="1"/>
  <c r="AT97" s="1"/>
  <c r="F34" i="12"/>
  <c r="BA105" i="1"/>
  <c r="F34" i="17"/>
  <c r="BA110" i="1" s="1"/>
  <c r="F34" i="23"/>
  <c r="BA116" i="1" s="1"/>
  <c r="F34" i="8"/>
  <c r="BA101" i="1" s="1"/>
  <c r="J30" i="15"/>
  <c r="AG108" i="1"/>
  <c r="J30" i="17"/>
  <c r="AG110" i="1" s="1"/>
  <c r="F34" i="2"/>
  <c r="BA95" i="1" s="1"/>
  <c r="F34" i="11"/>
  <c r="BA104" i="1" s="1"/>
  <c r="BD94"/>
  <c r="W33" s="1"/>
  <c r="F34" i="21"/>
  <c r="BA114" i="1"/>
  <c r="J34" i="16"/>
  <c r="AW109" i="1" s="1"/>
  <c r="AT109" s="1"/>
  <c r="BB94"/>
  <c r="W31" s="1"/>
  <c r="F34" i="7"/>
  <c r="BA100" i="1" s="1"/>
  <c r="AZ94"/>
  <c r="W29" s="1"/>
  <c r="F34" i="6"/>
  <c r="BA99" i="1"/>
  <c r="J34" i="9"/>
  <c r="AW102" i="1" s="1"/>
  <c r="AT102" s="1"/>
  <c r="F34" i="13"/>
  <c r="BA106" i="1"/>
  <c r="F34" i="18"/>
  <c r="BA111" i="1" s="1"/>
  <c r="F34" i="22"/>
  <c r="BA115" i="1" s="1"/>
  <c r="J34" i="20"/>
  <c r="AW113" i="1" s="1"/>
  <c r="AT113" s="1"/>
  <c r="J34" i="6"/>
  <c r="AW99" i="1" s="1"/>
  <c r="AT99" s="1"/>
  <c r="J34" i="7"/>
  <c r="AW100" i="1" s="1"/>
  <c r="AT100" s="1"/>
  <c r="F34" i="9"/>
  <c r="BA102" i="1" s="1"/>
  <c r="J34" i="15"/>
  <c r="AW108" i="1" s="1"/>
  <c r="AT108" s="1"/>
  <c r="J34" i="22"/>
  <c r="AW115" i="1" s="1"/>
  <c r="AT115" s="1"/>
  <c r="J34" i="14"/>
  <c r="AW107" i="1" s="1"/>
  <c r="AT107" s="1"/>
  <c r="F34" i="19"/>
  <c r="BA112" i="1" s="1"/>
  <c r="F34" i="10"/>
  <c r="BA103" i="1" s="1"/>
  <c r="BC94"/>
  <c r="W32" s="1"/>
  <c r="J34" i="11"/>
  <c r="AW104" i="1"/>
  <c r="AT104" s="1"/>
  <c r="F34" i="14"/>
  <c r="BA107" i="1"/>
  <c r="F34" i="20"/>
  <c r="BA113" i="1" s="1"/>
  <c r="J34" i="19"/>
  <c r="AW112" i="1" s="1"/>
  <c r="AT112" s="1"/>
  <c r="AN110" l="1"/>
  <c r="AN114"/>
  <c r="P136" i="2"/>
  <c r="AU95" i="1" s="1"/>
  <c r="AU94" s="1"/>
  <c r="T138" i="4"/>
  <c r="J39" i="15"/>
  <c r="J39" i="5"/>
  <c r="J39" i="6"/>
  <c r="J39" i="12"/>
  <c r="J39" i="16"/>
  <c r="J39" i="10"/>
  <c r="J39" i="14"/>
  <c r="J39" i="21"/>
  <c r="J39" i="17"/>
  <c r="BK136" i="2"/>
  <c r="J136" s="1"/>
  <c r="J30" s="1"/>
  <c r="AG95" i="1" s="1"/>
  <c r="AN95" s="1"/>
  <c r="BK138" i="4"/>
  <c r="J138"/>
  <c r="J30" s="1"/>
  <c r="AG97" i="1" s="1"/>
  <c r="AN97" s="1"/>
  <c r="J96" i="5"/>
  <c r="J96" i="6"/>
  <c r="J125"/>
  <c r="J97" s="1"/>
  <c r="BK118" i="8"/>
  <c r="J118" s="1"/>
  <c r="J30" s="1"/>
  <c r="AG101" i="1" s="1"/>
  <c r="AN101" s="1"/>
  <c r="BK123" i="3"/>
  <c r="J123"/>
  <c r="J30" s="1"/>
  <c r="AG96" i="1" s="1"/>
  <c r="AN96" s="1"/>
  <c r="J96" i="16"/>
  <c r="J96" i="17"/>
  <c r="J39" i="20"/>
  <c r="J131" i="5"/>
  <c r="J97"/>
  <c r="J96" i="15"/>
  <c r="J121" i="7"/>
  <c r="J97"/>
  <c r="J96" i="21"/>
  <c r="J39" i="18"/>
  <c r="BK119" i="23"/>
  <c r="J119" s="1"/>
  <c r="J96" s="1"/>
  <c r="AN111" i="1"/>
  <c r="AN113"/>
  <c r="AN105"/>
  <c r="AN99"/>
  <c r="AN107"/>
  <c r="AN108"/>
  <c r="AN109"/>
  <c r="BA94"/>
  <c r="W30" s="1"/>
  <c r="J30" i="7"/>
  <c r="AG100" i="1" s="1"/>
  <c r="AN100" s="1"/>
  <c r="J30" i="19"/>
  <c r="AG112" i="1" s="1"/>
  <c r="AN112" s="1"/>
  <c r="AX94"/>
  <c r="J30" i="11"/>
  <c r="AG104" i="1" s="1"/>
  <c r="AN104" s="1"/>
  <c r="J30" i="13"/>
  <c r="AG106" i="1" s="1"/>
  <c r="AN106" s="1"/>
  <c r="J30" i="9"/>
  <c r="AG102" i="1"/>
  <c r="AN102"/>
  <c r="AV94"/>
  <c r="AK29"/>
  <c r="AY94"/>
  <c r="J30" i="22"/>
  <c r="AG115" i="1"/>
  <c r="AN115" s="1"/>
  <c r="J96" i="2" l="1"/>
  <c r="J96" i="4"/>
  <c r="J39" i="3"/>
  <c r="J39" i="7"/>
  <c r="J96" i="8"/>
  <c r="J96" i="3"/>
  <c r="J39" i="2"/>
  <c r="J39" i="8"/>
  <c r="J39" i="9"/>
  <c r="J39" i="4"/>
  <c r="J39" i="11"/>
  <c r="J39" i="13"/>
  <c r="J39" i="22"/>
  <c r="J39" i="19"/>
  <c r="AW94" i="1"/>
  <c r="AK30" s="1"/>
  <c r="J30" i="23"/>
  <c r="AG116" i="1"/>
  <c r="AN116" s="1"/>
  <c r="J39" i="23" l="1"/>
  <c r="AG94" i="1"/>
  <c r="AT94"/>
  <c r="AN94" l="1"/>
  <c r="AK26"/>
  <c r="AK35" s="1"/>
</calcChain>
</file>

<file path=xl/sharedStrings.xml><?xml version="1.0" encoding="utf-8"?>
<sst xmlns="http://schemas.openxmlformats.org/spreadsheetml/2006/main" count="21216" uniqueCount="2691">
  <si>
    <t>Export Komplet</t>
  </si>
  <si>
    <t/>
  </si>
  <si>
    <t>2.0</t>
  </si>
  <si>
    <t>False</t>
  </si>
  <si>
    <t>{6510fc33-21ee-4689-b69e-0e60468f59fc}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</si>
  <si>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</si>
  <si>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</si>
  <si>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</si>
  <si>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</si>
  <si>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</si>
  <si>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</si>
  <si>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</si>
  <si>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</si>
  <si>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</si>
  <si>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2003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</si>
  <si>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</si>
  <si>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</si>
  <si>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Revitalizace polyfunkčního bytového domu- ul.Petra Křičky č.p.3106, 3373 - Ostrava</t>
  </si>
  <si>
    <t>KSO:</t>
  </si>
  <si>
    <t>803</t>
  </si>
  <si>
    <t>CC-CZ:</t>
  </si>
  <si>
    <t>Místo:</t>
  </si>
  <si>
    <t>Ostrava</t>
  </si>
  <si>
    <t>Datum:</t>
  </si>
  <si>
    <t>6. 3. 2020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</si>
  <si>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</si>
  <si>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</si>
  <si>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</si>
  <si>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</si>
  <si>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</si>
  <si>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</si>
  <si>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</si>
  <si>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25872494</t>
  </si>
  <si>
    <t>MS-projekce s.r.o.</t>
  </si>
  <si>
    <t>CZ25872494</t>
  </si>
  <si>
    <t>True</t>
  </si>
  <si>
    <t>Zpracovatel:</t>
  </si>
  <si>
    <t>Hořák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</si>
  <si>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</si>
  <si>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</si>
  <si>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</si>
  <si>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</si>
  <si>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</si>
  <si>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</si>
  <si>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</si>
  <si>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</si>
  <si>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</si>
  <si>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</si>
  <si>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</si>
  <si>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</si>
  <si>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</si>
  <si>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</si>
  <si>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</si>
  <si>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</si>
  <si>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</si>
  <si>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</si>
  <si>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</si>
  <si>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</si>
  <si>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</si>
  <si>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</si>
  <si>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</si>
  <si>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</si>
  <si>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</si>
  <si>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</si>
  <si>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</si>
  <si>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</si>
  <si>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</si>
  <si>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</si>
  <si>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</si>
  <si>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</si>
  <si>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</si>
  <si>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</si>
  <si>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</si>
  <si>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</si>
  <si>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</si>
  <si>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</si>
  <si>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</si>
  <si>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</si>
  <si>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</si>
  <si>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</si>
  <si>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</si>
  <si>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</si>
  <si>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</si>
  <si>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</si>
  <si>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0601</t>
  </si>
  <si>
    <t>Bytový dům č.p.3106 - stavební část - Uznatelné náklady</t>
  </si>
  <si>
    <t>STA</t>
  </si>
  <si>
    <t>1</t>
  </si>
  <si>
    <t>{2aaea813-72d0-4a36-a4d3-b543ab884aba}</t>
  </si>
  <si>
    <t>0602</t>
  </si>
  <si>
    <t>Bytový dům č.p.3106 - stavební část - NEuznatelné náklady</t>
  </si>
  <si>
    <t>{49ab893f-8c20-42c8-b7c8-c0398367304b}</t>
  </si>
  <si>
    <t>0603</t>
  </si>
  <si>
    <t>Bytový dům č.p.3373 - stavební část - Uznatelné náklady</t>
  </si>
  <si>
    <t>{0611c716-e312-44f6-ba8c-230eee22b4fb}</t>
  </si>
  <si>
    <t>0604</t>
  </si>
  <si>
    <t>Bytový dům č.p.3373 - stavební část - NEuznatelné náklady</t>
  </si>
  <si>
    <t>{88f32c45-bd6f-4d53-9199-b021b8517502}</t>
  </si>
  <si>
    <t>0611</t>
  </si>
  <si>
    <t xml:space="preserve">Elektroinstalace - Uznatelné náklady </t>
  </si>
  <si>
    <t>{def221a7-d680-4378-8ebc-8c7aa056230c}</t>
  </si>
  <si>
    <t>0612</t>
  </si>
  <si>
    <t xml:space="preserve">Elektroinstalace _ NOUZOVÉ OSVĚTLENÍ - NEuznatelné náklady </t>
  </si>
  <si>
    <t>{09e4e2f4-3f7f-4a78-a686-016a4c5a5687}</t>
  </si>
  <si>
    <t>0613</t>
  </si>
  <si>
    <t xml:space="preserve">Fotovoltaická elektrárna (FVE) - Uznatelné náklady </t>
  </si>
  <si>
    <t>{55849a01-8a2e-4b1e-9ef5-42e8cb886fef}</t>
  </si>
  <si>
    <t>0621</t>
  </si>
  <si>
    <t>BD č.p.3106 - Topení - č.p.14 - Uznatelné náklady</t>
  </si>
  <si>
    <t>{c812e4de-e1f4-4134-a0b6-3c4e704a2be8}</t>
  </si>
  <si>
    <t>0622</t>
  </si>
  <si>
    <t>BD č.p.3106 - MaR - č.p.14 - Uznatelné náklady</t>
  </si>
  <si>
    <t>{941daa7e-c08f-4fff-9324-3ab8fac687f3}</t>
  </si>
  <si>
    <t>0623</t>
  </si>
  <si>
    <t>BD č.p.3106 - Topení - č.p.16 - Uznatelné náklady</t>
  </si>
  <si>
    <t>{9fcfaf0c-f3b1-45ee-a29f-f191141c655c}</t>
  </si>
  <si>
    <t>0624</t>
  </si>
  <si>
    <t>BD č.p.3106 - MaR - č.p.16 - Uznatelné náklady</t>
  </si>
  <si>
    <t>{e7cd3cb4-1282-426f-ba24-f111f2dc8f63}</t>
  </si>
  <si>
    <t>0625</t>
  </si>
  <si>
    <t>BD č.p.3106 - Topení - č.p.18 - Uznatelné náklady</t>
  </si>
  <si>
    <t>{bb3c9902-41ef-4463-a41d-6b28c67b2c33}</t>
  </si>
  <si>
    <t>0626</t>
  </si>
  <si>
    <t>BD č.p.3106 - MaR - č.p.18 - Uznatelné náklady</t>
  </si>
  <si>
    <t>{1bb4e1d9-a1d7-4928-8852-741bb140dfd8}</t>
  </si>
  <si>
    <t>0631</t>
  </si>
  <si>
    <t>BD č.p.3373 - Topení - č.p.20 - Uznatelné náklady</t>
  </si>
  <si>
    <t>{cf9446e4-25bd-4fe1-bef4-ab732c6ac4f6}</t>
  </si>
  <si>
    <t>0632</t>
  </si>
  <si>
    <t>BD č.p.3373 - MaR - č.p.20 - Uznatelné náklady</t>
  </si>
  <si>
    <t>{6ff377d3-2f4b-4d9b-a3ac-a3535c596645}</t>
  </si>
  <si>
    <t>0633</t>
  </si>
  <si>
    <t>BD č.p.3373 - Topení - č.p.22 - Uznatelné náklady</t>
  </si>
  <si>
    <t>{15007865-60bf-4358-9ad8-d85ee6104ca3}</t>
  </si>
  <si>
    <t>0634</t>
  </si>
  <si>
    <t>BD č.p.3373 - MaR - č.p.22 - Uznatelné náklady</t>
  </si>
  <si>
    <t>{c546c9ea-c9cf-486e-a1a6-faeffadca7fc}</t>
  </si>
  <si>
    <t>0635</t>
  </si>
  <si>
    <t>BD č.p.3373 - Topení - č.p.24 - Uznatelné náklady</t>
  </si>
  <si>
    <t>{bc2d96cc-8ada-4c05-a84e-a1c180d5db7f}</t>
  </si>
  <si>
    <t>0636</t>
  </si>
  <si>
    <t>BD č.p.3373 - MaR - č.p.24 - Uznatelné náklady</t>
  </si>
  <si>
    <t>{5f688022-4ea3-4c85-8f0e-4f0ff1477882}</t>
  </si>
  <si>
    <t>0637</t>
  </si>
  <si>
    <t>BD č.p.3373 - Topení - č.p.26 - Uznatelné náklady</t>
  </si>
  <si>
    <t>{ddbb6cc8-abe2-4e22-83e2-2c841a4bfbfd}</t>
  </si>
  <si>
    <t>0638</t>
  </si>
  <si>
    <t>BD č.p.3373 - MaR - č.p.26 - Uznatelné náklady</t>
  </si>
  <si>
    <t>{599d02f2-5796-41d4-be6a-c714593c5789}</t>
  </si>
  <si>
    <t>0640</t>
  </si>
  <si>
    <t>Vedlejší rozpočtové náklady</t>
  </si>
  <si>
    <t>VON</t>
  </si>
  <si>
    <t>{12d9c862-acff-461e-847c-065083b4d442}</t>
  </si>
  <si>
    <t>KRYCÍ LIST SOUPISU PRACÍ</t>
  </si>
  <si>
    <t>Objekt:</t>
  </si>
  <si>
    <t>0601 - Bytový dům č.p.3106 - stavební část - Uznatelné náklady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</si>
  <si>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</si>
  <si>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</si>
  <si>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</si>
  <si>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</si>
  <si>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</si>
  <si>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</si>
  <si>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</si>
  <si>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61 - Úprava povrchů vnitřních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</si>
  <si>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</si>
  <si>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</si>
  <si>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</si>
  <si>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</si>
  <si>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</si>
  <si>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</si>
  <si>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Živičné krytiny</t>
  </si>
  <si>
    <t xml:space="preserve">    713 - Izolace tepelné</t>
  </si>
  <si>
    <t xml:space="preserve">    721 - Zdravotechnika - vnitřní kanalizace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</si>
  <si>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</si>
  <si>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</si>
  <si>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</si>
  <si>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</si>
  <si>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</si>
  <si>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</si>
  <si>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</si>
  <si>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</si>
  <si>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</si>
  <si>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</si>
  <si>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</si>
  <si>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</si>
  <si>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</si>
  <si>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</si>
  <si>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</si>
  <si>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</si>
  <si>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</si>
  <si>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</si>
  <si>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</si>
  <si>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</si>
  <si>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</si>
  <si>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</si>
  <si>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</si>
  <si>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</si>
  <si>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</si>
  <si>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</si>
  <si>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</si>
  <si>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310278842</t>
  </si>
  <si>
    <t>Zazdívka otvorů pl do 1 m2 ve zdivu nadzákladovém z nepálených tvárnic tl do 300 mm</t>
  </si>
  <si>
    <t>m3</t>
  </si>
  <si>
    <t>4</t>
  </si>
  <si>
    <t>2</t>
  </si>
  <si>
    <t>1430645763</t>
  </si>
  <si>
    <t>311272031</t>
  </si>
  <si>
    <t>Zdivo z pórobetonových tvárnic hladkých přes P2 do P4 přes 450 do 600 kg/m3 na tenkovrstvou maltu tl 200 mm</t>
  </si>
  <si>
    <t>m2</t>
  </si>
  <si>
    <t>-797082531</t>
  </si>
  <si>
    <t>317941121</t>
  </si>
  <si>
    <t>Osazování ocelových válcovaných nosníků na zdivu I, IE, U, UE nebo L do č 12</t>
  </si>
  <si>
    <t>t</t>
  </si>
  <si>
    <t>831184915</t>
  </si>
  <si>
    <t>M</t>
  </si>
  <si>
    <t>13010714</t>
  </si>
  <si>
    <t>ocel profilová IPN 120 jakost 11 375</t>
  </si>
  <si>
    <t>8</t>
  </si>
  <si>
    <t>-1050101753</t>
  </si>
  <si>
    <t>5</t>
  </si>
  <si>
    <t>342291112</t>
  </si>
  <si>
    <t>Ukotvení příček montážní polyuretanovou pěnou tl příčky přes 100 mm</t>
  </si>
  <si>
    <t>m</t>
  </si>
  <si>
    <t>-696490364</t>
  </si>
  <si>
    <t>6</t>
  </si>
  <si>
    <t>342291131</t>
  </si>
  <si>
    <t>Ukotvení příček k betonovým konstrukcím plochými kotvami</t>
  </si>
  <si>
    <t>-265821982</t>
  </si>
  <si>
    <t>7</t>
  </si>
  <si>
    <t>346244381</t>
  </si>
  <si>
    <t>Plentování jednostranné v do 200 mm válcovaných nosníků cihlami</t>
  </si>
  <si>
    <t>1170543481</t>
  </si>
  <si>
    <t>61</t>
  </si>
  <si>
    <t>Úprava povrchů vnitřních</t>
  </si>
  <si>
    <t>612131121</t>
  </si>
  <si>
    <t>Penetrační disperzní nátěr vnitřních stěn nanášený ručně</t>
  </si>
  <si>
    <t>-828891341</t>
  </si>
  <si>
    <t>9</t>
  </si>
  <si>
    <t>612142001</t>
  </si>
  <si>
    <t>Potažení vnitřních stěn sklovláknitým pletivem vtlačeným do tenkovrstvé hmoty</t>
  </si>
  <si>
    <t>1385991937</t>
  </si>
  <si>
    <t>10</t>
  </si>
  <si>
    <t>612341121</t>
  </si>
  <si>
    <t>Sádrová nebo vápenosádrová omítka hladká jednovrstvá vnitřních stěn nanášená ručně</t>
  </si>
  <si>
    <t>-1647889046</t>
  </si>
  <si>
    <t>11</t>
  </si>
  <si>
    <t>622143004</t>
  </si>
  <si>
    <t>Montáž omítkových samolepících začišťovacích profilů pro spojení s okenním rámem</t>
  </si>
  <si>
    <t>1864408415</t>
  </si>
  <si>
    <t>12</t>
  </si>
  <si>
    <t>59051476</t>
  </si>
  <si>
    <t>profil začišťovací PVC 9mm s výztužnou tkaninou pro ostění ETICS</t>
  </si>
  <si>
    <t>-268463774</t>
  </si>
  <si>
    <t>13</t>
  </si>
  <si>
    <t>619991001</t>
  </si>
  <si>
    <t>Zakrytí podlah fólií přilepenou lepící páskou</t>
  </si>
  <si>
    <t>286915995</t>
  </si>
  <si>
    <t>14</t>
  </si>
  <si>
    <t>619991011</t>
  </si>
  <si>
    <t>Obalení konstrukcí a prvků fólií přilepenou lepící páskou</t>
  </si>
  <si>
    <t>626632233</t>
  </si>
  <si>
    <t>Úpravy povrchů, podlahy a osazování výplní</t>
  </si>
  <si>
    <t>612325302</t>
  </si>
  <si>
    <t>Vápenocementová štuková omítka ostění nebo nadpraží</t>
  </si>
  <si>
    <t>1790020252</t>
  </si>
  <si>
    <t>16</t>
  </si>
  <si>
    <t>175210446</t>
  </si>
  <si>
    <t>17</t>
  </si>
  <si>
    <t>621131121</t>
  </si>
  <si>
    <t>Penetrační disperzní nátěr vnějších podhledů nanášený ručně</t>
  </si>
  <si>
    <t>-405978595</t>
  </si>
  <si>
    <t>18</t>
  </si>
  <si>
    <t>621135011</t>
  </si>
  <si>
    <t>Vyrovnání podkladu vnějších podhledů tmelem tl do 2 mm</t>
  </si>
  <si>
    <t>2049916625</t>
  </si>
  <si>
    <t>19</t>
  </si>
  <si>
    <t>621135095</t>
  </si>
  <si>
    <t>Příplatek k vyrovnání vnějších podhledů tmelem za každý dalších 1 mm tl</t>
  </si>
  <si>
    <t>-958761887</t>
  </si>
  <si>
    <t>20</t>
  </si>
  <si>
    <t>621221001</t>
  </si>
  <si>
    <t>Montáž kontaktního zateplení vnějších podhledů lepením a mechanickým kotvením desek z minerální vlny s podélnou orientací tl do 40 mm</t>
  </si>
  <si>
    <t>-2121198396</t>
  </si>
  <si>
    <t>63151518</t>
  </si>
  <si>
    <t>deska tepelně izolační minerální kontaktních fasád podélné vlákno λ=0,036 tl 40mm</t>
  </si>
  <si>
    <t>354113190</t>
  </si>
  <si>
    <t>22</t>
  </si>
  <si>
    <t>621251011</t>
  </si>
  <si>
    <t>Příplatek k cenám kontaktního zateplení vnějších podhledů za upevnění izolace tl do 40 mm přes 22,5m</t>
  </si>
  <si>
    <t>-985215981</t>
  </si>
  <si>
    <t>23</t>
  </si>
  <si>
    <t>621251105</t>
  </si>
  <si>
    <t>Příplatek k cenám kontaktního zateplení podhledů za použití tepelněizolačních zátek z minerální vlny</t>
  </si>
  <si>
    <t>350321449</t>
  </si>
  <si>
    <t>24</t>
  </si>
  <si>
    <t>62153202R1</t>
  </si>
  <si>
    <t>Tenkovrstvá vnější omítka s organickým pojivem hydrofilní zrnitá omítka tl. 2,0 mm se samočistíím efektem, včetně penetrace vnějších podhledů</t>
  </si>
  <si>
    <t>-1827970938</t>
  </si>
  <si>
    <t>25</t>
  </si>
  <si>
    <t>622131121</t>
  </si>
  <si>
    <t>Penetrační disperzní nátěr vnějších stěn nanášený ručně</t>
  </si>
  <si>
    <t>-644998964</t>
  </si>
  <si>
    <t>26</t>
  </si>
  <si>
    <t>-26052496</t>
  </si>
  <si>
    <t>27</t>
  </si>
  <si>
    <t>622135011</t>
  </si>
  <si>
    <t>Vyrovnání podkladu vnějších stěn tmelem tl do 2 mm</t>
  </si>
  <si>
    <t>-1744822442</t>
  </si>
  <si>
    <t>28</t>
  </si>
  <si>
    <t>1673829403</t>
  </si>
  <si>
    <t>29</t>
  </si>
  <si>
    <t>622135095</t>
  </si>
  <si>
    <t>Příplatek k vyrovnání vnějších stěn tmelem za každý dalších 1 mm tl</t>
  </si>
  <si>
    <t>1025623159</t>
  </si>
  <si>
    <t>30</t>
  </si>
  <si>
    <t>893716752</t>
  </si>
  <si>
    <t>31</t>
  </si>
  <si>
    <t>622143002</t>
  </si>
  <si>
    <t>Montáž omítkových plastových nebo pozinkovaných dilatačních profilů</t>
  </si>
  <si>
    <t>887609933</t>
  </si>
  <si>
    <t>32</t>
  </si>
  <si>
    <t>55343015D</t>
  </si>
  <si>
    <t>profil dilatační průběžný Pz+PVC pro vnitřní a vnější omítky (typ E)</t>
  </si>
  <si>
    <t>-839334730</t>
  </si>
  <si>
    <t>33</t>
  </si>
  <si>
    <t>622143003</t>
  </si>
  <si>
    <t>Montáž omítkových plastových nebo pozinkovaných rohových profilů s tkaninou</t>
  </si>
  <si>
    <t>474013265</t>
  </si>
  <si>
    <t>34</t>
  </si>
  <si>
    <t>63127416</t>
  </si>
  <si>
    <t>profil rohový PVC 23x23mm s výztužnou tkaninou š 100mm pro ETICS</t>
  </si>
  <si>
    <t>794380164</t>
  </si>
  <si>
    <t>35</t>
  </si>
  <si>
    <t>-476321469</t>
  </si>
  <si>
    <t>36</t>
  </si>
  <si>
    <t>-1096361706</t>
  </si>
  <si>
    <t>37</t>
  </si>
  <si>
    <t>-2085342840</t>
  </si>
  <si>
    <t>38</t>
  </si>
  <si>
    <t>852248057</t>
  </si>
  <si>
    <t>39</t>
  </si>
  <si>
    <t>-1077177699</t>
  </si>
  <si>
    <t>40</t>
  </si>
  <si>
    <t>-41420506</t>
  </si>
  <si>
    <t>41</t>
  </si>
  <si>
    <t>622211001</t>
  </si>
  <si>
    <t>Montáž kontaktního zateplení vnějších stěn lepením a mechanickým kotvením polystyrénových desek tl do 40 mm</t>
  </si>
  <si>
    <t>-1514780623</t>
  </si>
  <si>
    <t>42</t>
  </si>
  <si>
    <t>28376439</t>
  </si>
  <si>
    <t>deska z polystyrénu XPS, hrana rovná a strukturovaný povrch 250kPa tl 40mm</t>
  </si>
  <si>
    <t>907110009</t>
  </si>
  <si>
    <t>43</t>
  </si>
  <si>
    <t>622211031</t>
  </si>
  <si>
    <t>Montáž kontaktního zateplení vnějších stěn lepením a mechanickým kotvením polystyrénových desek tl do 160 mm</t>
  </si>
  <si>
    <t>-311994645</t>
  </si>
  <si>
    <t>44</t>
  </si>
  <si>
    <t>28376445</t>
  </si>
  <si>
    <t>deska z polystyrénu XPS, hrana rovná a strukturovaný povrch 300kPa tl 140mm</t>
  </si>
  <si>
    <t>-695544151</t>
  </si>
  <si>
    <t>45</t>
  </si>
  <si>
    <t>622221001</t>
  </si>
  <si>
    <t>Montáž kontaktního zateplení vnějších stěn lepením a mechanickým kotvením desek z minerální vlny s podélnou orientací vláken tl do 40 mm</t>
  </si>
  <si>
    <t>1987371156</t>
  </si>
  <si>
    <t>46</t>
  </si>
  <si>
    <t>-1952675805</t>
  </si>
  <si>
    <t>47</t>
  </si>
  <si>
    <t>622221011</t>
  </si>
  <si>
    <t>Montáž kontaktního zateplení vnějších stěn lepením a mechanickým kotvením desek z minerální vlny s podélnou orientací vláken tl do 80 mm</t>
  </si>
  <si>
    <t>220596462</t>
  </si>
  <si>
    <t>48</t>
  </si>
  <si>
    <t>63151519</t>
  </si>
  <si>
    <t>deska tepelně izolační minerální kontaktních fasád podélné vlákno λ=0,036 tl 50mm</t>
  </si>
  <si>
    <t>279073704</t>
  </si>
  <si>
    <t>49</t>
  </si>
  <si>
    <t>622221021</t>
  </si>
  <si>
    <t>Montáž kontaktního zateplení vnějších stěn lepením a mechanickým kotvením desek z minerální vlny s podélnou orientací vláken tl do 120 mm</t>
  </si>
  <si>
    <t>1993856524</t>
  </si>
  <si>
    <t>50</t>
  </si>
  <si>
    <t>63151527</t>
  </si>
  <si>
    <t>deska tepelně izolační minerální kontaktních fasád podélné vlákno λ=0,036 tl 100mm</t>
  </si>
  <si>
    <t>-1711352332</t>
  </si>
  <si>
    <t>51</t>
  </si>
  <si>
    <t>622221031</t>
  </si>
  <si>
    <t>Montáž kontaktního zateplení vnějších stěn lepením a mechanickým kotvením desek z minerální vlny s podélnou orientací vláken tl do 160 mm</t>
  </si>
  <si>
    <t>-1984533655</t>
  </si>
  <si>
    <t>52</t>
  </si>
  <si>
    <t>63151531</t>
  </si>
  <si>
    <t>deska tepelně izolační minerální kontaktních fasád podélné vlákno λ=0,036 tl 140mm</t>
  </si>
  <si>
    <t>452548825</t>
  </si>
  <si>
    <t>53</t>
  </si>
  <si>
    <t>1714875338</t>
  </si>
  <si>
    <t>54</t>
  </si>
  <si>
    <t>687068188</t>
  </si>
  <si>
    <t>55</t>
  </si>
  <si>
    <t>622222001</t>
  </si>
  <si>
    <t>Montáž kontaktního zateplení vnějšího ostění, nadpraží nebo parapetu hl. špalety do 200 mm lepením desek z minerální vlny tl do 40 mm</t>
  </si>
  <si>
    <t>-1821168804</t>
  </si>
  <si>
    <t>56</t>
  </si>
  <si>
    <t>2061192753</t>
  </si>
  <si>
    <t>57</t>
  </si>
  <si>
    <t>2063853775</t>
  </si>
  <si>
    <t>58</t>
  </si>
  <si>
    <t>-1483149058</t>
  </si>
  <si>
    <t>59</t>
  </si>
  <si>
    <t>622251011</t>
  </si>
  <si>
    <t>Příplatek k cenám kontaktního zateplení vnějších stěn za upevnění izolace tl do 40 mm přes 22,5m</t>
  </si>
  <si>
    <t>251163873</t>
  </si>
  <si>
    <t>60</t>
  </si>
  <si>
    <t>-941246037</t>
  </si>
  <si>
    <t>622251031</t>
  </si>
  <si>
    <t>Příplatek k cenám kontaktního zateplení vnějších stěn za upevnění izolace tl do 120 mm přes 22,5m</t>
  </si>
  <si>
    <t>-913558247</t>
  </si>
  <si>
    <t>62</t>
  </si>
  <si>
    <t>622251041</t>
  </si>
  <si>
    <t>Příplatek k cenám kontaktního zateplení vnějších stěn za upevnění izolace tl do 160mm přes 22,5m</t>
  </si>
  <si>
    <t>-2035943892</t>
  </si>
  <si>
    <t>63</t>
  </si>
  <si>
    <t>622251101</t>
  </si>
  <si>
    <t>Příplatek k cenám kontaktního zateplení stěn za použití tepelněizolačních zátek z polystyrenu</t>
  </si>
  <si>
    <t>-1430474378</t>
  </si>
  <si>
    <t>64</t>
  </si>
  <si>
    <t>622251105</t>
  </si>
  <si>
    <t>Příplatek k cenám kontaktního zateplení stěn za použití tepelněizolačních zátek z minerální vlny</t>
  </si>
  <si>
    <t>-1885041482</t>
  </si>
  <si>
    <t>65</t>
  </si>
  <si>
    <t>1137507432</t>
  </si>
  <si>
    <t>66</t>
  </si>
  <si>
    <t>622252001</t>
  </si>
  <si>
    <t>Montáž profilů kontaktního zateplení připevněných mechanicky</t>
  </si>
  <si>
    <t>1979990177</t>
  </si>
  <si>
    <t>67</t>
  </si>
  <si>
    <t>59051663</t>
  </si>
  <si>
    <t>profil zakládací Al tl 0,7mm pro ETICS pro izolant tl 50mm</t>
  </si>
  <si>
    <t>486764004</t>
  </si>
  <si>
    <t>68</t>
  </si>
  <si>
    <t>622252002</t>
  </si>
  <si>
    <t>Montáž profilů kontaktního zateplení lepených</t>
  </si>
  <si>
    <t>2059230166</t>
  </si>
  <si>
    <t>69</t>
  </si>
  <si>
    <t>59051511</t>
  </si>
  <si>
    <t>profil s okapnicí PVC s výztužnou tkaninou pro nadpraží ETICS (LT)</t>
  </si>
  <si>
    <t>1653815837</t>
  </si>
  <si>
    <t>70</t>
  </si>
  <si>
    <t>750592827</t>
  </si>
  <si>
    <t>71</t>
  </si>
  <si>
    <t>993047675</t>
  </si>
  <si>
    <t>72</t>
  </si>
  <si>
    <t>622259R01</t>
  </si>
  <si>
    <t xml:space="preserve">Příplatek za zkosení hran zateplení ostění otvorů pod úhlem 45 st. - kompletní provrdení, vč. dodávky všech profilů </t>
  </si>
  <si>
    <t>-666862314</t>
  </si>
  <si>
    <t>73</t>
  </si>
  <si>
    <t>62251111R1</t>
  </si>
  <si>
    <t>Tenkovrstvá akrylátová mozaiková střednězrnná omítka, včetně penetrace vnějších stěn (soklová omítka připomínající žulu typu Ameristone)</t>
  </si>
  <si>
    <t>398598093</t>
  </si>
  <si>
    <t>74</t>
  </si>
  <si>
    <t>62253202R1</t>
  </si>
  <si>
    <t>Tenkovrstvá vnější omítka s organickým pojivem hydrofilní zrnitá omítka tl. 2,0 mm se samočistícím efektem, včetně penetrace vnějších stěn</t>
  </si>
  <si>
    <t>-526577773</t>
  </si>
  <si>
    <t>75</t>
  </si>
  <si>
    <t>-80401299</t>
  </si>
  <si>
    <t>76</t>
  </si>
  <si>
    <t>624635251</t>
  </si>
  <si>
    <t>Silikonový penetrační nátěr spáry průřezu do 200mm2</t>
  </si>
  <si>
    <t>1074441465</t>
  </si>
  <si>
    <t>77</t>
  </si>
  <si>
    <t>624635351</t>
  </si>
  <si>
    <t>Tmelení silikonovým tmelem spáry průřezu do 200mm2</t>
  </si>
  <si>
    <t>-437144327</t>
  </si>
  <si>
    <t>78</t>
  </si>
  <si>
    <t>629991001</t>
  </si>
  <si>
    <t>Zakrytí podélných ploch fólií volně položenou</t>
  </si>
  <si>
    <t>-2136695458</t>
  </si>
  <si>
    <t>79</t>
  </si>
  <si>
    <t>629991011</t>
  </si>
  <si>
    <t>Zakrytí výplní otvorů a svislých ploch fólií přilepenou lepící páskou</t>
  </si>
  <si>
    <t>1203438266</t>
  </si>
  <si>
    <t>80</t>
  </si>
  <si>
    <t>-128691264</t>
  </si>
  <si>
    <t>81</t>
  </si>
  <si>
    <t>629995101</t>
  </si>
  <si>
    <t>Očištění vnějších ploch tlakovou vodou</t>
  </si>
  <si>
    <t>969374505</t>
  </si>
  <si>
    <t>82</t>
  </si>
  <si>
    <t>2139476308</t>
  </si>
  <si>
    <t>83</t>
  </si>
  <si>
    <t>631311115</t>
  </si>
  <si>
    <t>Mazanina tl do 80 mm z betonu prostého bez zvýšených nároků na prostředí tř. C 20/25</t>
  </si>
  <si>
    <t>502355396</t>
  </si>
  <si>
    <t>84</t>
  </si>
  <si>
    <t>631319011</t>
  </si>
  <si>
    <t>Příplatek k mazanině tl do 80 mm za přehlazení povrchu</t>
  </si>
  <si>
    <t>1908913709</t>
  </si>
  <si>
    <t>85</t>
  </si>
  <si>
    <t>631319171</t>
  </si>
  <si>
    <t>Příplatek k mazanině tl do 80 mm za stržení povrchu spodní vrstvy před vložením výztuže</t>
  </si>
  <si>
    <t>727589166</t>
  </si>
  <si>
    <t>86</t>
  </si>
  <si>
    <t>631362021</t>
  </si>
  <si>
    <t>Výztuž mazanin svařovanými sítěmi Kari</t>
  </si>
  <si>
    <t>781208206</t>
  </si>
  <si>
    <t>87</t>
  </si>
  <si>
    <t>63245553R1</t>
  </si>
  <si>
    <t>Vyrovnávací potěr z termomalty tl. cca 17 mm</t>
  </si>
  <si>
    <t>1470315254</t>
  </si>
  <si>
    <t>88</t>
  </si>
  <si>
    <t>632481213</t>
  </si>
  <si>
    <t>Separační vrstva z PE fólie</t>
  </si>
  <si>
    <t>992949628</t>
  </si>
  <si>
    <t>89</t>
  </si>
  <si>
    <t>644941111</t>
  </si>
  <si>
    <t>Osazování ventilačních mřížek velikosti do 150 x 200 mm</t>
  </si>
  <si>
    <t>kus</t>
  </si>
  <si>
    <t>819317869</t>
  </si>
  <si>
    <t>90</t>
  </si>
  <si>
    <t>562456D1</t>
  </si>
  <si>
    <t>mřížka větrací kruhová plast se síťovinou 100mm +nadstavení tr.PVC d.100-450mm</t>
  </si>
  <si>
    <t>203533647</t>
  </si>
  <si>
    <t>Ostatní konstrukce a práce, bourání</t>
  </si>
  <si>
    <t>91</t>
  </si>
  <si>
    <t>941311111</t>
  </si>
  <si>
    <t>Montáž lešení řadového modulového lehkého zatížení do 200 kg/m2 š do 0,9 m v do 10 m</t>
  </si>
  <si>
    <t>-319602591</t>
  </si>
  <si>
    <t>92</t>
  </si>
  <si>
    <t>941311113</t>
  </si>
  <si>
    <t>Montáž lešení řadového modulového lehkého zatížení do 200 kg/m2 š do 0,9 m v do 40 m</t>
  </si>
  <si>
    <t>108088719</t>
  </si>
  <si>
    <t>93</t>
  </si>
  <si>
    <t>941311211</t>
  </si>
  <si>
    <t>Příplatek k lešení řadovému modulovému lehkému š 0,9 m v do 25 m za první a ZKD den použití</t>
  </si>
  <si>
    <t>-1355247572</t>
  </si>
  <si>
    <t>94</t>
  </si>
  <si>
    <t>941311213</t>
  </si>
  <si>
    <t>Příplatek k lešení řadovému modulovému lehkému š 0,9 m v do 40 m za první a ZKD den použití</t>
  </si>
  <si>
    <t>-564925493</t>
  </si>
  <si>
    <t>95</t>
  </si>
  <si>
    <t>941311811</t>
  </si>
  <si>
    <t>Demontáž lešení řadového modulového lehkého zatížení do 200 kg/m2 š do 0,9 m v do 10 m</t>
  </si>
  <si>
    <t>2010814446</t>
  </si>
  <si>
    <t>96</t>
  </si>
  <si>
    <t>944511111</t>
  </si>
  <si>
    <t>Montáž ochranné sítě z textilie z umělých vláken</t>
  </si>
  <si>
    <t>-2057379010</t>
  </si>
  <si>
    <t>97</t>
  </si>
  <si>
    <t>941311813</t>
  </si>
  <si>
    <t>Demontáž lešení řadového modulového lehkého zatížení do 200 kg/m2 š do 0,9 m v do 40 m</t>
  </si>
  <si>
    <t>-920415438</t>
  </si>
  <si>
    <t>98</t>
  </si>
  <si>
    <t>182346769</t>
  </si>
  <si>
    <t>99</t>
  </si>
  <si>
    <t>944511211</t>
  </si>
  <si>
    <t>Příplatek k ochranné síti za první a ZKD den použití</t>
  </si>
  <si>
    <t>1011195613</t>
  </si>
  <si>
    <t>100</t>
  </si>
  <si>
    <t>1525571411</t>
  </si>
  <si>
    <t>101</t>
  </si>
  <si>
    <t>944511811</t>
  </si>
  <si>
    <t>Demontáž ochranné sítě z textilie z umělých vláken</t>
  </si>
  <si>
    <t>-1232355685</t>
  </si>
  <si>
    <t>102</t>
  </si>
  <si>
    <t>2102458122</t>
  </si>
  <si>
    <t>103</t>
  </si>
  <si>
    <t>949101111</t>
  </si>
  <si>
    <t>Lešení pomocné pro objekty pozemních staveb s lešeňovou podlahou v do 1,9 m zatížení do 150 kg/m2</t>
  </si>
  <si>
    <t>1076169031</t>
  </si>
  <si>
    <t>104</t>
  </si>
  <si>
    <t>-2049388551</t>
  </si>
  <si>
    <t>105</t>
  </si>
  <si>
    <t>949101112</t>
  </si>
  <si>
    <t>Lešení pomocné pro objekty pozemních staveb s lešeňovou podlahou v do 3,5 m zatížení do 150 kg/m2</t>
  </si>
  <si>
    <t>-543395035</t>
  </si>
  <si>
    <t>106</t>
  </si>
  <si>
    <t>952901106</t>
  </si>
  <si>
    <t>Čištění budov omytí dvojitých nebo zdvojených oken nebo balkonových dveří plochy do 1,5m2</t>
  </si>
  <si>
    <t>-1213560224</t>
  </si>
  <si>
    <t>107</t>
  </si>
  <si>
    <t>-1142442137</t>
  </si>
  <si>
    <t>108</t>
  </si>
  <si>
    <t>952901107</t>
  </si>
  <si>
    <t>Čištění budov omytí dvojitých nebo zdvojených oken nebo balkonových dveří plochy do 2,5m2</t>
  </si>
  <si>
    <t>-648622896</t>
  </si>
  <si>
    <t>109</t>
  </si>
  <si>
    <t>952901108</t>
  </si>
  <si>
    <t>Čištění budov omytí dvojitých nebo zdvojených oken nebo balkonových dveří plochy přes 2,5m2</t>
  </si>
  <si>
    <t>-605439082</t>
  </si>
  <si>
    <t>110</t>
  </si>
  <si>
    <t>952901121</t>
  </si>
  <si>
    <t>Čištění budov omytí dveří nebo vrat plochy do 1,5m2</t>
  </si>
  <si>
    <t>404556941</t>
  </si>
  <si>
    <t>111</t>
  </si>
  <si>
    <t>953321113</t>
  </si>
  <si>
    <t>Vložky do svislých dilatačních spár z minerální plsti tl 50 mm</t>
  </si>
  <si>
    <t>1043432042</t>
  </si>
  <si>
    <t>112</t>
  </si>
  <si>
    <t>1064464787</t>
  </si>
  <si>
    <t>113</t>
  </si>
  <si>
    <t>953961112</t>
  </si>
  <si>
    <t>Kotvy chemickým tmelem M 10 hl 90 mm do betonu, ŽB nebo kamene s vyvrtáním otvoru</t>
  </si>
  <si>
    <t>12043308</t>
  </si>
  <si>
    <t>114</t>
  </si>
  <si>
    <t>31197003</t>
  </si>
  <si>
    <t>tyč závitová Pz 4,6 M10</t>
  </si>
  <si>
    <t>-534455062</t>
  </si>
  <si>
    <t>115</t>
  </si>
  <si>
    <t>31120005</t>
  </si>
  <si>
    <t>podložka DIN 125-A ZB D 10mm</t>
  </si>
  <si>
    <t>100 kus</t>
  </si>
  <si>
    <t>121835186</t>
  </si>
  <si>
    <t>116</t>
  </si>
  <si>
    <t>31111005</t>
  </si>
  <si>
    <t>matice přesná šestihranná Pz DIN 934-8 M10</t>
  </si>
  <si>
    <t>667160643</t>
  </si>
  <si>
    <t>117</t>
  </si>
  <si>
    <t>953961113</t>
  </si>
  <si>
    <t>Kotvy chemickým tmelem M 12 hl 110 mm do betonu, ŽB nebo kamene s vyvrtáním otvoru</t>
  </si>
  <si>
    <t>-1315832736</t>
  </si>
  <si>
    <t>118</t>
  </si>
  <si>
    <t>31197004</t>
  </si>
  <si>
    <t>tyč závitová Pz 4,6 M12</t>
  </si>
  <si>
    <t>-2044922753</t>
  </si>
  <si>
    <t>119</t>
  </si>
  <si>
    <t>31120006</t>
  </si>
  <si>
    <t>podložka DIN 125-A ZB D 12mm</t>
  </si>
  <si>
    <t>5535006</t>
  </si>
  <si>
    <t>120</t>
  </si>
  <si>
    <t>31111006</t>
  </si>
  <si>
    <t>matice přesná šestihranná Pz DIN 934-8 M12</t>
  </si>
  <si>
    <t>-127863599</t>
  </si>
  <si>
    <t>121</t>
  </si>
  <si>
    <t>953991211</t>
  </si>
  <si>
    <t>Dodání a osazení hmoždinek profilu 6 až 8 mm do zdiva z betonu</t>
  </si>
  <si>
    <t>203150639</t>
  </si>
  <si>
    <t>122</t>
  </si>
  <si>
    <t>961055111</t>
  </si>
  <si>
    <t>Bourání základů ze ŽB</t>
  </si>
  <si>
    <t>1338262477</t>
  </si>
  <si>
    <t>123</t>
  </si>
  <si>
    <t>965081421</t>
  </si>
  <si>
    <t>Bourání podlah z dlaždic betonových kladených na sucho na terče o výšce do 100 mm plochy do 1 m2</t>
  </si>
  <si>
    <t>1130018568</t>
  </si>
  <si>
    <t>124</t>
  </si>
  <si>
    <t>967031142</t>
  </si>
  <si>
    <t>Přisekání rovných ostění v cihelném zdivu na MC</t>
  </si>
  <si>
    <t>-1938563258</t>
  </si>
  <si>
    <t>125</t>
  </si>
  <si>
    <t>968062374</t>
  </si>
  <si>
    <t>Vybourání dřevěných rámů oken zdvojených včetně křídel pl do 1 m2</t>
  </si>
  <si>
    <t>230656505</t>
  </si>
  <si>
    <t>126</t>
  </si>
  <si>
    <t>968072356</t>
  </si>
  <si>
    <t>Vybourání kovových rámů oken zdvojených včetně křídel pl do 4 m2</t>
  </si>
  <si>
    <t>1414757788</t>
  </si>
  <si>
    <t>127</t>
  </si>
  <si>
    <t>968072455</t>
  </si>
  <si>
    <t>Vybourání kovových dveřních zárubní pl do 2 m2</t>
  </si>
  <si>
    <t>182153038</t>
  </si>
  <si>
    <t>128</t>
  </si>
  <si>
    <t>969041112</t>
  </si>
  <si>
    <t>Vybourání vnitřního plastového potrubí do DN 100</t>
  </si>
  <si>
    <t>1143848717</t>
  </si>
  <si>
    <t>129</t>
  </si>
  <si>
    <t>969041113</t>
  </si>
  <si>
    <t>Vybourání vnitřního plastového potrubí do DN 200</t>
  </si>
  <si>
    <t>-877946947</t>
  </si>
  <si>
    <t>130</t>
  </si>
  <si>
    <t>971042351</t>
  </si>
  <si>
    <t>Vybourání otvorů v betonových příčkách a zdech pl do 0,09 m2 tl do 450 mm</t>
  </si>
  <si>
    <t>-1436238111</t>
  </si>
  <si>
    <t>131</t>
  </si>
  <si>
    <t>971052511</t>
  </si>
  <si>
    <t>Vybourání nebo prorážení otvorů v ŽB příčkách a zdech pl do 1 m2 tl do 50 mm</t>
  </si>
  <si>
    <t>-1892122966</t>
  </si>
  <si>
    <t>132</t>
  </si>
  <si>
    <t>977151114</t>
  </si>
  <si>
    <t>Jádrové vrty diamantovými korunkami do D 60 mm do stavebních materiálů</t>
  </si>
  <si>
    <t>2001836503</t>
  </si>
  <si>
    <t>133</t>
  </si>
  <si>
    <t>978012191</t>
  </si>
  <si>
    <t>Otlučení (osekání) vnitřní vápenné nebo vápenocementové omítky stropů rákosových v rozsahu do 100 %</t>
  </si>
  <si>
    <t>1158190472</t>
  </si>
  <si>
    <t>134</t>
  </si>
  <si>
    <t>978036191</t>
  </si>
  <si>
    <t>Otlučení (osekání) cementových omítek vnějších ploch v rozsahu do 100 %</t>
  </si>
  <si>
    <t>-1077475655</t>
  </si>
  <si>
    <t>135</t>
  </si>
  <si>
    <t>978071611</t>
  </si>
  <si>
    <t>Otlučení omítky a odstranění izolace z desek hmotnosti do 120 kg/m3 tl přes 50 mm pl do 1 m2</t>
  </si>
  <si>
    <t>-418083235</t>
  </si>
  <si>
    <t>136</t>
  </si>
  <si>
    <t>985112122</t>
  </si>
  <si>
    <t>Odsekání degradovaného betonu líce kleneb a podhledů tl do 30 mm</t>
  </si>
  <si>
    <t>1306334039</t>
  </si>
  <si>
    <t>137</t>
  </si>
  <si>
    <t>985112131</t>
  </si>
  <si>
    <t>Odsekání degradovaného betonu rubu kleneb a podlah tl do 10 mm</t>
  </si>
  <si>
    <t>-995224806</t>
  </si>
  <si>
    <t>138</t>
  </si>
  <si>
    <t>985112193</t>
  </si>
  <si>
    <t>Příplatek k odsekání degradovaného betonu za plochu do 10 m2 jednotlivě</t>
  </si>
  <si>
    <t>-736454302</t>
  </si>
  <si>
    <t>139</t>
  </si>
  <si>
    <t>985131111</t>
  </si>
  <si>
    <t>Očištění ploch stěn, rubu kleneb a podlah tlakovou vodou</t>
  </si>
  <si>
    <t>501022554</t>
  </si>
  <si>
    <t>140</t>
  </si>
  <si>
    <t>985132311</t>
  </si>
  <si>
    <t>Ruční dočištění ploch líce kleneb a podhledů ocelových kartáči</t>
  </si>
  <si>
    <t>-97390538</t>
  </si>
  <si>
    <t>141</t>
  </si>
  <si>
    <t>985139112</t>
  </si>
  <si>
    <t>Příplatek k očištění ploch za plochu do 10 m2 jednotlivě</t>
  </si>
  <si>
    <t>2052664786</t>
  </si>
  <si>
    <t>142</t>
  </si>
  <si>
    <t>985311212</t>
  </si>
  <si>
    <t>Reprofilace líce kleneb a podhledů cementovými sanačními maltami tl 20 mm</t>
  </si>
  <si>
    <t>-535619784</t>
  </si>
  <si>
    <t>143</t>
  </si>
  <si>
    <t>985311311</t>
  </si>
  <si>
    <t>Reprofilace rubu kleneb a podlah cementovými sanačními maltami tl 10 mm</t>
  </si>
  <si>
    <t>-1535563659</t>
  </si>
  <si>
    <t>144</t>
  </si>
  <si>
    <t>985311912</t>
  </si>
  <si>
    <t>Příplatek při reprofilaci sanačními maltami za plochu do 10 m2 jednotlivě</t>
  </si>
  <si>
    <t>-281286089</t>
  </si>
  <si>
    <t>145</t>
  </si>
  <si>
    <t>985312134</t>
  </si>
  <si>
    <t>Stěrka k vyrovnání betonových ploch rubu kleneb a podlah tl 5 mm</t>
  </si>
  <si>
    <t>2123775939</t>
  </si>
  <si>
    <t>146</t>
  </si>
  <si>
    <t>985312192</t>
  </si>
  <si>
    <t>Příplatek ke stěrce pro vyrovnání betonových ploch za plochu do 10 m2 jednotlivě</t>
  </si>
  <si>
    <t>-695925219</t>
  </si>
  <si>
    <t>147</t>
  </si>
  <si>
    <t>985321111</t>
  </si>
  <si>
    <t>Ochranný nátěr výztuže na cementové bázi stěn, líce kleneb a podhledů 1 vrstva tl 1 mm</t>
  </si>
  <si>
    <t>1211650860</t>
  </si>
  <si>
    <t>148</t>
  </si>
  <si>
    <t>985321912</t>
  </si>
  <si>
    <t>Příplatek k cenám ochranného nátěru výztuže za plochu do 10 m2 jednotlivě</t>
  </si>
  <si>
    <t>-960787153</t>
  </si>
  <si>
    <t>149</t>
  </si>
  <si>
    <t>985323111</t>
  </si>
  <si>
    <t>Spojovací můstek reprofilovaného betonu na cementové bázi tl 1 mm</t>
  </si>
  <si>
    <t>1724159670</t>
  </si>
  <si>
    <t>150</t>
  </si>
  <si>
    <t>985323912</t>
  </si>
  <si>
    <t>Příplatek k cenám spojovacího můstku za plochu do 10 m2 jednotlivě</t>
  </si>
  <si>
    <t>89678993</t>
  </si>
  <si>
    <t>151</t>
  </si>
  <si>
    <t>985441313</t>
  </si>
  <si>
    <t>Přídavná šroubovitá nerezová výztuž 1 táhlo D 8 mm v drážce v ŽB kci</t>
  </si>
  <si>
    <t>-427680627</t>
  </si>
  <si>
    <t>152</t>
  </si>
  <si>
    <t>985442213</t>
  </si>
  <si>
    <t>Přídavná šroubovitá nerezová výztuž 1 kotva D 8 mm v jádrovém vrtu</t>
  </si>
  <si>
    <t>583191425</t>
  </si>
  <si>
    <t>997</t>
  </si>
  <si>
    <t>Přesun sutě</t>
  </si>
  <si>
    <t>153</t>
  </si>
  <si>
    <t>997013160</t>
  </si>
  <si>
    <t>Vnitrostaveništní doprava suti a vybouraných hmot pro budovy v do 36 m s omezením mechanizace</t>
  </si>
  <si>
    <t>-1070671454</t>
  </si>
  <si>
    <t>154</t>
  </si>
  <si>
    <t>997013501</t>
  </si>
  <si>
    <t>Odvoz suti a vybouraných hmot na skládku nebo meziskládku do 1 km se složením</t>
  </si>
  <si>
    <t>-1237273235</t>
  </si>
  <si>
    <t>155</t>
  </si>
  <si>
    <t>997013509</t>
  </si>
  <si>
    <t>Příplatek k odvozu suti a vybouraných hmot na skládku ZKD 1 km přes 1 km</t>
  </si>
  <si>
    <t>1941027177</t>
  </si>
  <si>
    <t>998</t>
  </si>
  <si>
    <t>Přesun hmot</t>
  </si>
  <si>
    <t>156</t>
  </si>
  <si>
    <t>998017004</t>
  </si>
  <si>
    <t>Přesun hmot s omezením mechanizace pro budovy v do 36 m</t>
  </si>
  <si>
    <t>1436378781</t>
  </si>
  <si>
    <t>PSV</t>
  </si>
  <si>
    <t>Práce a dodávky PSV</t>
  </si>
  <si>
    <t>711</t>
  </si>
  <si>
    <t>Izolace proti vodě, vlhkosti a plynům</t>
  </si>
  <si>
    <t>157</t>
  </si>
  <si>
    <t>711193121</t>
  </si>
  <si>
    <t>Izolace proti vlhkosti na vodorovné ploše těsnicí hmotou minerální na bázi cementu a disperze dvousložková</t>
  </si>
  <si>
    <t>1104743456</t>
  </si>
  <si>
    <t>158</t>
  </si>
  <si>
    <t>711193131</t>
  </si>
  <si>
    <t>Izolace proti vlhkosti na svislé ploše těsnicí kaší minerální minerální na bázi cementu a disperze dvousložková</t>
  </si>
  <si>
    <t>855342453</t>
  </si>
  <si>
    <t>159</t>
  </si>
  <si>
    <t>711199101</t>
  </si>
  <si>
    <t>Provedení těsnícího pásu do spoje dilatační nebo styčné spáry podlaha - stěna</t>
  </si>
  <si>
    <t>1938593422</t>
  </si>
  <si>
    <t>160</t>
  </si>
  <si>
    <t>59054221</t>
  </si>
  <si>
    <t>páska pružná těsnící hydroizolační š 250mm</t>
  </si>
  <si>
    <t>1529074708</t>
  </si>
  <si>
    <t>161</t>
  </si>
  <si>
    <t>711199102</t>
  </si>
  <si>
    <t>Provedení těsnícího koutu pro vnější nebo vnitřní roh spáry podlaha - stěna</t>
  </si>
  <si>
    <t>-2077121136</t>
  </si>
  <si>
    <t>162</t>
  </si>
  <si>
    <t>59054004</t>
  </si>
  <si>
    <t>páska pružná těsnící hydroizolační-roh</t>
  </si>
  <si>
    <t>1230300805</t>
  </si>
  <si>
    <t>163</t>
  </si>
  <si>
    <t>998711103</t>
  </si>
  <si>
    <t>Přesun hmot tonážní pro izolace proti vodě, vlhkosti a plynům v objektech výšky do 36 m</t>
  </si>
  <si>
    <t>1306449968</t>
  </si>
  <si>
    <t>712</t>
  </si>
  <si>
    <t>Živičné krytiny</t>
  </si>
  <si>
    <t>164</t>
  </si>
  <si>
    <t>712300921</t>
  </si>
  <si>
    <t>Příplatek k opravě povlakové krytiny do 10° za správkový kus NAIP přitavením</t>
  </si>
  <si>
    <t>774146944</t>
  </si>
  <si>
    <t>165</t>
  </si>
  <si>
    <t>712331111</t>
  </si>
  <si>
    <t>Provedení povlakové krytiny střech do 10° podkladní vrstvy pásy na sucho samolepící</t>
  </si>
  <si>
    <t>197027076</t>
  </si>
  <si>
    <t>166</t>
  </si>
  <si>
    <t>62866281</t>
  </si>
  <si>
    <t>pás asfaltový samolepicí modifikovaný SBS tl 3mm s vložkou ze skleněné tkaniny se spalitelnou fólií nebo jemnozrnným minerálním posypem nebo textilií na horním povrchu</t>
  </si>
  <si>
    <t>1694335215</t>
  </si>
  <si>
    <t>167</t>
  </si>
  <si>
    <t>712341559</t>
  </si>
  <si>
    <t>Provedení povlakové krytiny střech do 10° pásy NAIP přitavením v plné ploše</t>
  </si>
  <si>
    <t>2095130807</t>
  </si>
  <si>
    <t>168</t>
  </si>
  <si>
    <t>62856011</t>
  </si>
  <si>
    <t>pás asfaltový natavitelný modifikovaný SBS tl 4,0mm s vložkou z hliníkové fólie, hliníkové fólie s textilií a spalitelnou PE fólií nebo jemnozrnný minerálním posypem na horním povrchu</t>
  </si>
  <si>
    <t>-58042543</t>
  </si>
  <si>
    <t>169</t>
  </si>
  <si>
    <t>712379001A</t>
  </si>
  <si>
    <t>Povlakové krytiny z mPVC fólie  tl.. 1,6 mm ( včet.všech dodávek - fólie, výztužných profilů, plechů a kotev )</t>
  </si>
  <si>
    <t>-868415187</t>
  </si>
  <si>
    <t>170</t>
  </si>
  <si>
    <t>712391171</t>
  </si>
  <si>
    <t>Provedení povlakové krytiny střech do 10° podkladní textilní vrstvy</t>
  </si>
  <si>
    <t>-940749088</t>
  </si>
  <si>
    <t>171</t>
  </si>
  <si>
    <t>69311035</t>
  </si>
  <si>
    <t>geotextilie tkaná separační, filtrační, výztužná PP pevnost v tahu 30kN/m</t>
  </si>
  <si>
    <t>-1528704698</t>
  </si>
  <si>
    <t>172</t>
  </si>
  <si>
    <t>712941963</t>
  </si>
  <si>
    <t>Provedení údržby průniků povlakové krytiny vpustí, ventilací a komínů pásy přitavením NAIP</t>
  </si>
  <si>
    <t>1829629898</t>
  </si>
  <si>
    <t>173</t>
  </si>
  <si>
    <t>998712104</t>
  </si>
  <si>
    <t>Přesun hmot tonážní tonážní pro krytiny povlakové v objektech v do 36 m</t>
  </si>
  <si>
    <t>535676345</t>
  </si>
  <si>
    <t>713</t>
  </si>
  <si>
    <t>Izolace tepelné</t>
  </si>
  <si>
    <t>174</t>
  </si>
  <si>
    <t>713100941</t>
  </si>
  <si>
    <t>Příplatek k opravě izolací tepelných vyspravení střech za správkový kus</t>
  </si>
  <si>
    <t>-1159787371</t>
  </si>
  <si>
    <t>175</t>
  </si>
  <si>
    <t>713131141</t>
  </si>
  <si>
    <t>Montáž izolace tepelné stěn a základů lepením celoplošně rohoží, pásů, dílců, desek</t>
  </si>
  <si>
    <t>1400572717</t>
  </si>
  <si>
    <t>176</t>
  </si>
  <si>
    <t>28376470</t>
  </si>
  <si>
    <t>deska z polystyrénu XPS, hrana rovná a strukturovaný povrch 200kPa tl 20mm</t>
  </si>
  <si>
    <t>-2112195290</t>
  </si>
  <si>
    <t>177</t>
  </si>
  <si>
    <t>-129478846</t>
  </si>
  <si>
    <t>178</t>
  </si>
  <si>
    <t>28372308</t>
  </si>
  <si>
    <t>deska EPS 100 do plochých střech a podlah λ=0,037 tl 80mm</t>
  </si>
  <si>
    <t>-1122455386</t>
  </si>
  <si>
    <t>179</t>
  </si>
  <si>
    <t>713131145</t>
  </si>
  <si>
    <t>Montáž izolace tepelné stěn a základů lepením bodově rohoží, pásů, dílců, desek</t>
  </si>
  <si>
    <t>1346053243</t>
  </si>
  <si>
    <t>180</t>
  </si>
  <si>
    <t>28372305</t>
  </si>
  <si>
    <t>deska EPS 100 do plochých střech a podlah λ=0,037 tl 50mm</t>
  </si>
  <si>
    <t>-1510382891</t>
  </si>
  <si>
    <t>181</t>
  </si>
  <si>
    <t>713140823R</t>
  </si>
  <si>
    <t>Odstranění tepelné izolace střech nadstřešní volně kladené z polystyrenu 100mm+plastbeton tl.10mm nasáklého vodou tl do 100 mm</t>
  </si>
  <si>
    <t>-738719588</t>
  </si>
  <si>
    <t>182</t>
  </si>
  <si>
    <t>713141131</t>
  </si>
  <si>
    <t>Montáž izolace tepelné střech plochých lepené za studena plně 1 vrstva rohoží, pásů, dílců, desek</t>
  </si>
  <si>
    <t>-1362688983</t>
  </si>
  <si>
    <t>183</t>
  </si>
  <si>
    <t>28372204</t>
  </si>
  <si>
    <t>deska EPS 100 kašírovaná asfaltovým pásem V60 S35 tl 100mm</t>
  </si>
  <si>
    <t>-298916067</t>
  </si>
  <si>
    <t>184</t>
  </si>
  <si>
    <t>28376385</t>
  </si>
  <si>
    <t>deska z polystyrénu XPS, hrana rovná, polo či pero drážka a hladký povrch λ=0,034</t>
  </si>
  <si>
    <t>524364202</t>
  </si>
  <si>
    <t>185</t>
  </si>
  <si>
    <t>713141136</t>
  </si>
  <si>
    <t>Montáž izolace tepelné střech plochých lepené za studena nízkoexpanzní (PUR) pěnou 1 vrstva desek</t>
  </si>
  <si>
    <t>1221558702</t>
  </si>
  <si>
    <t>186</t>
  </si>
  <si>
    <t>682511169</t>
  </si>
  <si>
    <t>187</t>
  </si>
  <si>
    <t>28372303</t>
  </si>
  <si>
    <t>deska EPS 100 do plochých střech a podlah λ=0,037 tl 40mm</t>
  </si>
  <si>
    <t>-357504528</t>
  </si>
  <si>
    <t>188</t>
  </si>
  <si>
    <t>-2044512072</t>
  </si>
  <si>
    <t>189</t>
  </si>
  <si>
    <t>1505004552</t>
  </si>
  <si>
    <t>190</t>
  </si>
  <si>
    <t>28372309</t>
  </si>
  <si>
    <t>deska EPS 100 do plochých střech a podlah λ=0,037 tl 100mm</t>
  </si>
  <si>
    <t>-187942898</t>
  </si>
  <si>
    <t>191</t>
  </si>
  <si>
    <t>713141212</t>
  </si>
  <si>
    <t>Montáž izolace tepelné střech plochých lepené nízkoexpanzní (PUR) pěnou atikový klín</t>
  </si>
  <si>
    <t>-469569375</t>
  </si>
  <si>
    <t>192</t>
  </si>
  <si>
    <t>2835205D1</t>
  </si>
  <si>
    <t>klín atikový přechodný z polystyrénu plochých střech tl 50x50mm EPS 100S</t>
  </si>
  <si>
    <t>-1602384320</t>
  </si>
  <si>
    <t>193</t>
  </si>
  <si>
    <t>713141356</t>
  </si>
  <si>
    <t>Montáž spádové izolace na zhlaví atiky šířky do 500 mm lepené za studena nízkoexpanzní (PUR) pěnou</t>
  </si>
  <si>
    <t>2133784585</t>
  </si>
  <si>
    <t>194</t>
  </si>
  <si>
    <t>713141376</t>
  </si>
  <si>
    <t>Montáž spádové izolace na zhlaví atiky šířky do 1000 mm lepené za studena nízkoexpanzní (PUR) pěnou</t>
  </si>
  <si>
    <t>1462662437</t>
  </si>
  <si>
    <t>195</t>
  </si>
  <si>
    <t>28376141</t>
  </si>
  <si>
    <t>klín izolační z pěnového polystyrenu EPS 100 spádový</t>
  </si>
  <si>
    <t>1715590987</t>
  </si>
  <si>
    <t>196</t>
  </si>
  <si>
    <t>713141854R</t>
  </si>
  <si>
    <t>Odstranění tepelné izolace atikových desek z polystyrenu XPS 55mm+plastbeton tl.10mm upevněných zaklapnutím na P+D</t>
  </si>
  <si>
    <t>1162762786</t>
  </si>
  <si>
    <t>197</t>
  </si>
  <si>
    <t>713411121</t>
  </si>
  <si>
    <t>Montáž izolace tepelné potrubí pásy nebo rohožemi s Al fólií staženými drátem 1x</t>
  </si>
  <si>
    <t>-628434481</t>
  </si>
  <si>
    <t>198</t>
  </si>
  <si>
    <t>713411125</t>
  </si>
  <si>
    <t>Montáž izolace tepelné ohybů pásy nebo rohožemi s Al fólií staženými drátem 1x</t>
  </si>
  <si>
    <t>-1014938726</t>
  </si>
  <si>
    <t>199</t>
  </si>
  <si>
    <t>631516D1</t>
  </si>
  <si>
    <t>rohož izolační z minerální vlny lamelová s Al fólií 55kg/m3 tl 30mm</t>
  </si>
  <si>
    <t>-914226819</t>
  </si>
  <si>
    <t>200</t>
  </si>
  <si>
    <t>713492815</t>
  </si>
  <si>
    <t>Montáž tepelné izolace potrubí a ohybů vyplnění montážní pěnou</t>
  </si>
  <si>
    <t>1589577846</t>
  </si>
  <si>
    <t>201</t>
  </si>
  <si>
    <t>23170001</t>
  </si>
  <si>
    <t>pěna montážní PUR nízkoexpanzní</t>
  </si>
  <si>
    <t>litr</t>
  </si>
  <si>
    <t>399921839</t>
  </si>
  <si>
    <t>202</t>
  </si>
  <si>
    <t>998713104</t>
  </si>
  <si>
    <t>Přesun hmot tonážní pro izolace tepelné v objektech v do 36 m</t>
  </si>
  <si>
    <t>-1570190413</t>
  </si>
  <si>
    <t>721</t>
  </si>
  <si>
    <t>Zdravotechnika - vnitřní kanalizace</t>
  </si>
  <si>
    <t>203</t>
  </si>
  <si>
    <t>721171915</t>
  </si>
  <si>
    <t>Potrubí z PP propojení potrubí DN 110</t>
  </si>
  <si>
    <t>-1592352206</t>
  </si>
  <si>
    <t>204</t>
  </si>
  <si>
    <t>721171916</t>
  </si>
  <si>
    <t>Potrubí z PP propojení potrubí DN 125</t>
  </si>
  <si>
    <t>1447786403</t>
  </si>
  <si>
    <t>205</t>
  </si>
  <si>
    <t>721173736</t>
  </si>
  <si>
    <t>Potrubí kanalizační z PE dešťové DN 100</t>
  </si>
  <si>
    <t>1077016651</t>
  </si>
  <si>
    <t>206</t>
  </si>
  <si>
    <t>721173746</t>
  </si>
  <si>
    <t>Potrubí kanalizační z PE větrací DN 100</t>
  </si>
  <si>
    <t>-43426580</t>
  </si>
  <si>
    <t>207</t>
  </si>
  <si>
    <t>721194109</t>
  </si>
  <si>
    <t>Vyvedení a upevnění odpadních výpustek DN 100</t>
  </si>
  <si>
    <t>-633787704</t>
  </si>
  <si>
    <t>208</t>
  </si>
  <si>
    <t>721210825R</t>
  </si>
  <si>
    <t>Demontáž vpustí střešních DN 150, vč.potrubí minimálně 1m pod střešní kci a nutné vybourání stavebních kcí kolem potrubí</t>
  </si>
  <si>
    <t>-2126892599</t>
  </si>
  <si>
    <t>209</t>
  </si>
  <si>
    <t>721233112</t>
  </si>
  <si>
    <t>Svislá střešní vpusť -vtok (typu TOPWET TW 110 BIT S), včetně integrované manžety z hydroizolační folie z mekčeného PVC + nástavec dl.500 a ochranný koš</t>
  </si>
  <si>
    <t>328626366</t>
  </si>
  <si>
    <t>210</t>
  </si>
  <si>
    <t>721273153</t>
  </si>
  <si>
    <t>Hlavice ventilační polypropylen PP DN 110</t>
  </si>
  <si>
    <t>-20538290</t>
  </si>
  <si>
    <t>211</t>
  </si>
  <si>
    <t>721290111</t>
  </si>
  <si>
    <t>Zkouška těsnosti potrubí kanalizace vodou do DN 125</t>
  </si>
  <si>
    <t>-1632049938</t>
  </si>
  <si>
    <t>212</t>
  </si>
  <si>
    <t>721300912</t>
  </si>
  <si>
    <t>Pročištění odpadů svislých v jednom podlaží do DN 200</t>
  </si>
  <si>
    <t>668827300</t>
  </si>
  <si>
    <t>213</t>
  </si>
  <si>
    <t>998721104</t>
  </si>
  <si>
    <t>Přesun hmot tonážní pro vnitřní kanalizace v objektech v do 36 m</t>
  </si>
  <si>
    <t>-495311529</t>
  </si>
  <si>
    <t>741</t>
  </si>
  <si>
    <t>Elektroinstalace - silnoproud</t>
  </si>
  <si>
    <t>214</t>
  </si>
  <si>
    <t>741110301</t>
  </si>
  <si>
    <t>Montáž trubka ochranná do krabic plastová tuhá D do 40 mm uložená pevně</t>
  </si>
  <si>
    <t>1811023039</t>
  </si>
  <si>
    <t>215</t>
  </si>
  <si>
    <t>34571361</t>
  </si>
  <si>
    <t>trubka elektroinstalační HDPE tuhá dvouplášťová korugovaná D 41/50mm</t>
  </si>
  <si>
    <t>-2026475856</t>
  </si>
  <si>
    <t>216</t>
  </si>
  <si>
    <t>74111R01</t>
  </si>
  <si>
    <t>Nadstřešní prostup pro kabely DN 50 PVC, vč. osazení a všech tvarovek</t>
  </si>
  <si>
    <t>445121942</t>
  </si>
  <si>
    <t>217</t>
  </si>
  <si>
    <t>998741104</t>
  </si>
  <si>
    <t>Přesun hmot tonážní pro silnoproud v objektech v do 36 m</t>
  </si>
  <si>
    <t>-481531483</t>
  </si>
  <si>
    <t>762</t>
  </si>
  <si>
    <t>Konstrukce tesařské</t>
  </si>
  <si>
    <t>218</t>
  </si>
  <si>
    <t>762101921</t>
  </si>
  <si>
    <t>Vyřezání otvoru ve stěně s bedněním z prken tl do 32 mm plochy jednotlivě do 1 m2</t>
  </si>
  <si>
    <t>753941718</t>
  </si>
  <si>
    <t>219</t>
  </si>
  <si>
    <t>762361311R</t>
  </si>
  <si>
    <t>Konstrukční a vyrovnávací vrstva pod klempířské prvky (atiky) z desek překlížkových tl. 15 mm</t>
  </si>
  <si>
    <t>-1109077834</t>
  </si>
  <si>
    <t>220</t>
  </si>
  <si>
    <t>762395000</t>
  </si>
  <si>
    <t>Spojovací prostředky krovů, bednění, laťování, nadstřešních konstrukcí</t>
  </si>
  <si>
    <t>-305045182</t>
  </si>
  <si>
    <t>221</t>
  </si>
  <si>
    <t>762812962</t>
  </si>
  <si>
    <t>Zabednění části záklopu stropu z desek tvrdých plochy jednotlivě do 1 m2</t>
  </si>
  <si>
    <t>1048293084</t>
  </si>
  <si>
    <t>222</t>
  </si>
  <si>
    <t>762812963</t>
  </si>
  <si>
    <t>Zabednění části záklopu stropu z desek tvrdých plochy jednotlivě do 4 m2</t>
  </si>
  <si>
    <t>1321234537</t>
  </si>
  <si>
    <t>223</t>
  </si>
  <si>
    <t>60621148</t>
  </si>
  <si>
    <t>překližka vodovzdorná hladká/hladká bříza tl 18mm</t>
  </si>
  <si>
    <t>-328174634</t>
  </si>
  <si>
    <t>224</t>
  </si>
  <si>
    <t>60621146</t>
  </si>
  <si>
    <t>překližka vodovzdorná hladká/hladká bříza tl 12mm</t>
  </si>
  <si>
    <t>1626195834</t>
  </si>
  <si>
    <t>225</t>
  </si>
  <si>
    <t>76281R001</t>
  </si>
  <si>
    <t>Vyřezání drážek v překližce pro osazení okapových háku u nástaveb strojovny na střechách</t>
  </si>
  <si>
    <t>sada</t>
  </si>
  <si>
    <t>2078192080</t>
  </si>
  <si>
    <t>226</t>
  </si>
  <si>
    <t>998762104</t>
  </si>
  <si>
    <t>Přesun hmot tonážní pro kce tesařské v objektech v do 36 m</t>
  </si>
  <si>
    <t>2086469663</t>
  </si>
  <si>
    <t>763</t>
  </si>
  <si>
    <t>Konstrukce suché výstavby</t>
  </si>
  <si>
    <t>227</t>
  </si>
  <si>
    <t>763131712</t>
  </si>
  <si>
    <t>SDK podhled napojení na jiný druh podhledu</t>
  </si>
  <si>
    <t>-1501273764</t>
  </si>
  <si>
    <t>228</t>
  </si>
  <si>
    <t>763131714</t>
  </si>
  <si>
    <t>SDK podhled základní penetrační nátěr</t>
  </si>
  <si>
    <t>-194280996</t>
  </si>
  <si>
    <t>229</t>
  </si>
  <si>
    <t>763132972</t>
  </si>
  <si>
    <t>Vyspravení SDK podhledu, podkroví plochy do 1 m2 deska 1xDF 12,5</t>
  </si>
  <si>
    <t>-924175220</t>
  </si>
  <si>
    <t>230</t>
  </si>
  <si>
    <t>998763304</t>
  </si>
  <si>
    <t>Přesun hmot tonážní pro sádrokartonové konstrukce v objektech v do 36 m</t>
  </si>
  <si>
    <t>1823946308</t>
  </si>
  <si>
    <t>764</t>
  </si>
  <si>
    <t>Konstrukce klempířské</t>
  </si>
  <si>
    <t>231</t>
  </si>
  <si>
    <t>764001811</t>
  </si>
  <si>
    <t>Demontáž dilatační lišty do suti</t>
  </si>
  <si>
    <t>-1440532069</t>
  </si>
  <si>
    <t>232</t>
  </si>
  <si>
    <t>764001821</t>
  </si>
  <si>
    <t>Demontáž krytiny ze svitků nebo tabulí do suti</t>
  </si>
  <si>
    <t>-1881815400</t>
  </si>
  <si>
    <t>233</t>
  </si>
  <si>
    <t>764001843</t>
  </si>
  <si>
    <t>Demontáž krytiny ze šablon k dalšímu použití</t>
  </si>
  <si>
    <t>-768168345</t>
  </si>
  <si>
    <t>234</t>
  </si>
  <si>
    <t>764002841</t>
  </si>
  <si>
    <t>Demontáž oplechování horních ploch zdí a nadezdívek do suti</t>
  </si>
  <si>
    <t>1634749903</t>
  </si>
  <si>
    <t>235</t>
  </si>
  <si>
    <t>764002851</t>
  </si>
  <si>
    <t>Demontáž oplechování parapetů do suti</t>
  </si>
  <si>
    <t>796128969</t>
  </si>
  <si>
    <t>236</t>
  </si>
  <si>
    <t>764002871</t>
  </si>
  <si>
    <t>Demontáž lemování zdí do suti</t>
  </si>
  <si>
    <t>-155548526</t>
  </si>
  <si>
    <t>237</t>
  </si>
  <si>
    <t>764003801</t>
  </si>
  <si>
    <t>Demontáž lemování trub, konzol, držáků, ventilačních nástavců a jiných kusových prvků do suti</t>
  </si>
  <si>
    <t>-1571377603</t>
  </si>
  <si>
    <t>238</t>
  </si>
  <si>
    <t>764004801</t>
  </si>
  <si>
    <t>Demontáž podokapního žlabu do suti</t>
  </si>
  <si>
    <t>191022283</t>
  </si>
  <si>
    <t>239</t>
  </si>
  <si>
    <t>764004861</t>
  </si>
  <si>
    <t>Demontáž svodu do suti</t>
  </si>
  <si>
    <t>1222545150</t>
  </si>
  <si>
    <t>240</t>
  </si>
  <si>
    <t>764011623</t>
  </si>
  <si>
    <t>Dilatační připojovací lišta z Pz s povrchovou úpravou včetně tmelení rš 150 mm</t>
  </si>
  <si>
    <t>-64510253</t>
  </si>
  <si>
    <t>241</t>
  </si>
  <si>
    <t>764101135</t>
  </si>
  <si>
    <t>Montáž krytiny střechy rovné drážkováním z tabulí sklonu přes 60°</t>
  </si>
  <si>
    <t>-1937791489</t>
  </si>
  <si>
    <t>242</t>
  </si>
  <si>
    <t>76421266R1</t>
  </si>
  <si>
    <t>Oplechování rovné okapové hrany z Pz s povrchovou úpravou - lodžiových desek, vč.plast.spojek a ukončení</t>
  </si>
  <si>
    <t>-669443798</t>
  </si>
  <si>
    <t>243</t>
  </si>
  <si>
    <t>764216644</t>
  </si>
  <si>
    <t>Oplechování rovných parapetů celoplošně lepené z Pz s povrchovou úpravou rš 270 mm</t>
  </si>
  <si>
    <t>-1445996354</t>
  </si>
  <si>
    <t>244</t>
  </si>
  <si>
    <t>764216646</t>
  </si>
  <si>
    <t>Oplechování rovných parapetů celoplošně lepené z Pz s povrchovou úpravou rš 420 mm</t>
  </si>
  <si>
    <t>-27686315</t>
  </si>
  <si>
    <t>245</t>
  </si>
  <si>
    <t>764306142</t>
  </si>
  <si>
    <t>Montáž ventilační turbíny na skládané nebo plechové krytině průměru do 350 mm</t>
  </si>
  <si>
    <t>2084002891</t>
  </si>
  <si>
    <t>246</t>
  </si>
  <si>
    <t>55381010</t>
  </si>
  <si>
    <t>turbína ventilační Al kompletní hlavice stavitelný krk se základnou přes D 350mm</t>
  </si>
  <si>
    <t>610449122</t>
  </si>
  <si>
    <t>247</t>
  </si>
  <si>
    <t>764511601</t>
  </si>
  <si>
    <t>Žlab podokapní půlkruhový z Pz s povrchovou úpravou rš 250 mm</t>
  </si>
  <si>
    <t>-1161532427</t>
  </si>
  <si>
    <t>248</t>
  </si>
  <si>
    <t>764511641</t>
  </si>
  <si>
    <t>Kotlík oválný (trychtýřový) pro podokapní žlaby z Pz s povrchovou úpravou do 250/90 mm</t>
  </si>
  <si>
    <t>1985774790</t>
  </si>
  <si>
    <t>249</t>
  </si>
  <si>
    <t>764518621</t>
  </si>
  <si>
    <t>Svody kruhové včetně objímek, kolen, odskoků z Pz s povrchovou úpravou průměru do 90 mm</t>
  </si>
  <si>
    <t>2128748626</t>
  </si>
  <si>
    <t>250</t>
  </si>
  <si>
    <t>998764104</t>
  </si>
  <si>
    <t>Přesun hmot tonážní pro konstrukce klempířské v objektech v do 36 m</t>
  </si>
  <si>
    <t>-184394088</t>
  </si>
  <si>
    <t>766</t>
  </si>
  <si>
    <t>Konstrukce truhlářské</t>
  </si>
  <si>
    <t>251</t>
  </si>
  <si>
    <t>766629215</t>
  </si>
  <si>
    <t>Příplatek k montáži oken rovné ostění připojovací spára do 45 mm</t>
  </si>
  <si>
    <t>-1130042393</t>
  </si>
  <si>
    <t>252</t>
  </si>
  <si>
    <t>766629415</t>
  </si>
  <si>
    <t>Příplatek k montáži oken rovné ostění fólie připojovací spára do 65 mm</t>
  </si>
  <si>
    <t>-224361228</t>
  </si>
  <si>
    <t>253</t>
  </si>
  <si>
    <t>766629416</t>
  </si>
  <si>
    <t>Příplatek k montáži oken rovné ostění fólie připojovací spára do 70 mm</t>
  </si>
  <si>
    <t>-845226144</t>
  </si>
  <si>
    <t>254</t>
  </si>
  <si>
    <t>766629417</t>
  </si>
  <si>
    <t>Příplatek k montáži oken rovné ostění fólie připojovací spára do 150 mm</t>
  </si>
  <si>
    <t>-969706</t>
  </si>
  <si>
    <t>255</t>
  </si>
  <si>
    <t>76662R004</t>
  </si>
  <si>
    <t>Okno plastové 1kř. vel. 900/900 mm OS bílé prosklené, vč.vnitřního parapetu, montáže a kování</t>
  </si>
  <si>
    <t>-386347797</t>
  </si>
  <si>
    <t>256</t>
  </si>
  <si>
    <t>76662R005</t>
  </si>
  <si>
    <t>Okno plastové 3kř. vel. 3500/1600 mm OS+FIX bílé prosklené, vč.vnitřního parapetu, montáže a kování</t>
  </si>
  <si>
    <t>-2085143065</t>
  </si>
  <si>
    <t>257</t>
  </si>
  <si>
    <t>76662R006</t>
  </si>
  <si>
    <t>Okno plastové 1kř. vel. 900/1200 mm OS bílé prosklené, vč.vnitřního parapetu, montáže a kování</t>
  </si>
  <si>
    <t>-911874061</t>
  </si>
  <si>
    <t>258</t>
  </si>
  <si>
    <t>766662811</t>
  </si>
  <si>
    <t>Demontáž dveřních prahů u dveří jednokřídlových</t>
  </si>
  <si>
    <t>1453790401</t>
  </si>
  <si>
    <t>259</t>
  </si>
  <si>
    <t>76666R001</t>
  </si>
  <si>
    <t>Dveře plastové 1kř. vel. 1000/1950 mm bílé plné, vč.rámu, montáže a kování</t>
  </si>
  <si>
    <t>-634030945</t>
  </si>
  <si>
    <t>260</t>
  </si>
  <si>
    <t>998766104</t>
  </si>
  <si>
    <t>Přesun hmot tonážní pro konstrukce truhlářské v objektech v do 36 m</t>
  </si>
  <si>
    <t>931278484</t>
  </si>
  <si>
    <t>767</t>
  </si>
  <si>
    <t>Konstrukce zámečnické</t>
  </si>
  <si>
    <t>261</t>
  </si>
  <si>
    <t>767134831</t>
  </si>
  <si>
    <t>Demontáž obložení stěn lamelami</t>
  </si>
  <si>
    <t>769310498</t>
  </si>
  <si>
    <t>262</t>
  </si>
  <si>
    <t>767135831</t>
  </si>
  <si>
    <t>Demontáž roštu pro oplechování příček z lamel</t>
  </si>
  <si>
    <t>1411965749</t>
  </si>
  <si>
    <t>263</t>
  </si>
  <si>
    <t>767810811</t>
  </si>
  <si>
    <t>Demontáž mřížek větracích ocelových čtyřhranných nebo kruhových</t>
  </si>
  <si>
    <t>-793783593</t>
  </si>
  <si>
    <t>264</t>
  </si>
  <si>
    <t>767832802</t>
  </si>
  <si>
    <t>Demontáž venkovních požárních žebříků bez ochranného koše</t>
  </si>
  <si>
    <t>-2117376847</t>
  </si>
  <si>
    <t>265</t>
  </si>
  <si>
    <t>767832R03</t>
  </si>
  <si>
    <t>Montáž venkovních požárních žebříků do betonu bez suchovodu, vč. dodávky, kotvení a povrchové úpravy</t>
  </si>
  <si>
    <t>-1615925706</t>
  </si>
  <si>
    <t>266</t>
  </si>
  <si>
    <t>767995111</t>
  </si>
  <si>
    <t>Montáž atypických zámečnických konstrukcí hmotnosti do 5 kg</t>
  </si>
  <si>
    <t>kg</t>
  </si>
  <si>
    <t>-1854337250</t>
  </si>
  <si>
    <t>267</t>
  </si>
  <si>
    <t>5539DO11</t>
  </si>
  <si>
    <t xml:space="preserve">Ocelová atypická dobná konstrukce - dodávka, vč. 2x základního nátěru </t>
  </si>
  <si>
    <t>-1964186903</t>
  </si>
  <si>
    <t>268</t>
  </si>
  <si>
    <t>767996801</t>
  </si>
  <si>
    <t>Demontáž atypických zámečnických konstrukcí rozebráním hmotnosti jednotlivých dílů do 50 kg</t>
  </si>
  <si>
    <t>1268019049</t>
  </si>
  <si>
    <t>269</t>
  </si>
  <si>
    <t>998767104</t>
  </si>
  <si>
    <t>Přesun hmot tonážní pro zámečnické konstrukce v objektech v do 36 m</t>
  </si>
  <si>
    <t>-1589922109</t>
  </si>
  <si>
    <t>771</t>
  </si>
  <si>
    <t>Podlahy z dlaždic</t>
  </si>
  <si>
    <t>270</t>
  </si>
  <si>
    <t>771121011</t>
  </si>
  <si>
    <t>Nátěr penetrační na podlahu</t>
  </si>
  <si>
    <t>421583119</t>
  </si>
  <si>
    <t>271</t>
  </si>
  <si>
    <t>771161022</t>
  </si>
  <si>
    <t>Montáž profilu pro schodové hrany nebo ukončení dlažby</t>
  </si>
  <si>
    <t>-2122526630</t>
  </si>
  <si>
    <t>272</t>
  </si>
  <si>
    <t>59054141</t>
  </si>
  <si>
    <t>profil schodový protiskluzový ušlechtilá ocel V2A R10 V6 3x1000mm</t>
  </si>
  <si>
    <t>1728847106</t>
  </si>
  <si>
    <t>273</t>
  </si>
  <si>
    <t>77127_RA1</t>
  </si>
  <si>
    <t>Obklad schodišťových stupňů včetně soklíku do tmele Monoflex, vč.dodávek komplet</t>
  </si>
  <si>
    <t>248703931</t>
  </si>
  <si>
    <t>274</t>
  </si>
  <si>
    <t>771274123</t>
  </si>
  <si>
    <t>Montáž obkladů stupnic z dlaždic protiskluzných keramických flexibilní lepidlo š do 300 mm</t>
  </si>
  <si>
    <t>-551581756</t>
  </si>
  <si>
    <t>275</t>
  </si>
  <si>
    <t>771274231</t>
  </si>
  <si>
    <t>Montáž obkladů podstupnic z dlaždic hladkých keramických flexibilní lepidlo v do 150 mm</t>
  </si>
  <si>
    <t>1961117583</t>
  </si>
  <si>
    <t>276</t>
  </si>
  <si>
    <t>771474112</t>
  </si>
  <si>
    <t>Montáž soklů z dlaždic keramických rovných flexibilní lepidlo v do 90 mm</t>
  </si>
  <si>
    <t>-1420746135</t>
  </si>
  <si>
    <t>277</t>
  </si>
  <si>
    <t>59761275</t>
  </si>
  <si>
    <t>sokl-dlažba keramická slinutá hladká do interiéru i exteriéru 330x80mm</t>
  </si>
  <si>
    <t>-1413101898</t>
  </si>
  <si>
    <t>278</t>
  </si>
  <si>
    <t>771574375</t>
  </si>
  <si>
    <t>Montáž podlah keramických pro mechanické zatížení protiskluzných lepených flexi rychletuhnoucím lepidlem do 12 ks/m2</t>
  </si>
  <si>
    <t>1872393240</t>
  </si>
  <si>
    <t>279</t>
  </si>
  <si>
    <t>59761409</t>
  </si>
  <si>
    <t>dlažba keramická slinutá protiskluzná do interiéru i exteriéru pro vysoké mechanické namáhání přes 9 do 12ks/m2</t>
  </si>
  <si>
    <t>-420607470</t>
  </si>
  <si>
    <t>280</t>
  </si>
  <si>
    <t>771577111</t>
  </si>
  <si>
    <t>Příplatek k montáži podlah keramických lepených flexibilním lepidlem za plochu do 5 m2</t>
  </si>
  <si>
    <t>-1339471767</t>
  </si>
  <si>
    <t>281</t>
  </si>
  <si>
    <t>771577114</t>
  </si>
  <si>
    <t>Příplatek k montáži podlah keramických lepených flexibilním lepidlem za spárování tmelem dvousložkovým</t>
  </si>
  <si>
    <t>1489242395</t>
  </si>
  <si>
    <t>282</t>
  </si>
  <si>
    <t>771591115</t>
  </si>
  <si>
    <t>Podlahy spárování silikonem</t>
  </si>
  <si>
    <t>-2143962486</t>
  </si>
  <si>
    <t>283</t>
  </si>
  <si>
    <t>771591122</t>
  </si>
  <si>
    <t>Podlahy separační provazec do pružných spar průměru 6 mm</t>
  </si>
  <si>
    <t>-1519431023</t>
  </si>
  <si>
    <t>284</t>
  </si>
  <si>
    <t>998771104</t>
  </si>
  <si>
    <t>Přesun hmot tonážní pro podlahy z dlaždic v objektech v do 36 m</t>
  </si>
  <si>
    <t>1353899531</t>
  </si>
  <si>
    <t>783</t>
  </si>
  <si>
    <t>Dokončovací práce - nátěry</t>
  </si>
  <si>
    <t>285</t>
  </si>
  <si>
    <t>783314201</t>
  </si>
  <si>
    <t>Základní antikorozní jednonásobný syntetický standardní nátěr zámečnických konstrukcí</t>
  </si>
  <si>
    <t>-1548174866</t>
  </si>
  <si>
    <t>286</t>
  </si>
  <si>
    <t>783314203</t>
  </si>
  <si>
    <t>Základní antikorozní jednonásobný syntetický samozákladující nátěr zámečnických konstrukcí</t>
  </si>
  <si>
    <t>1905250289</t>
  </si>
  <si>
    <t>287</t>
  </si>
  <si>
    <t>783801233</t>
  </si>
  <si>
    <t>Očištění 2x nátěrem biocidním přípravkem a okartáčováním omítek členitosti 1 a 2</t>
  </si>
  <si>
    <t>351441727</t>
  </si>
  <si>
    <t>288</t>
  </si>
  <si>
    <t>783801503</t>
  </si>
  <si>
    <t>Omytí omítek tlakovou vodou před provedením nátěru</t>
  </si>
  <si>
    <t>2053260451</t>
  </si>
  <si>
    <t>289</t>
  </si>
  <si>
    <t>783827425</t>
  </si>
  <si>
    <t>Krycí dvojnásobný silikonový nátěr omítek stupně členitosti 1 a 2</t>
  </si>
  <si>
    <t>-649009067</t>
  </si>
  <si>
    <t>290</t>
  </si>
  <si>
    <t>783827429</t>
  </si>
  <si>
    <t>Příplatek k cenám dvojnásobného nátěru omítek stupně členitosti 1 a 2 za biocidní přísadu</t>
  </si>
  <si>
    <t>1064103422</t>
  </si>
  <si>
    <t>0602 - Bytový dům č.p.3106 - stavební část - NEuznatelné náklady</t>
  </si>
  <si>
    <t xml:space="preserve">    784 - Dokončovací práce - malby a tapety</t>
  </si>
  <si>
    <t xml:space="preserve">    787 - Dokončovací práce - zasklívání</t>
  </si>
  <si>
    <t>976071111</t>
  </si>
  <si>
    <t>Vybourání kovových madel a zábradlí</t>
  </si>
  <si>
    <t>-585380381</t>
  </si>
  <si>
    <t>976082141</t>
  </si>
  <si>
    <t>Vybourání objímek, držáků nebo věšáků ze zdiva betonového</t>
  </si>
  <si>
    <t>-584806685</t>
  </si>
  <si>
    <t>1634682437</t>
  </si>
  <si>
    <t>307804747</t>
  </si>
  <si>
    <t>-1795443512</t>
  </si>
  <si>
    <t>997013631</t>
  </si>
  <si>
    <t>Poplatek za uložení na skládce (skládkovné) stavebního odpadu směsného kód odpadu 17 09 04</t>
  </si>
  <si>
    <t>-1282713480</t>
  </si>
  <si>
    <t>997013804</t>
  </si>
  <si>
    <t>Poplatek za uložení na skládce (skládkovné) stavebního odpadu ze skla kód odpadu 17 02 02</t>
  </si>
  <si>
    <t>-980369269</t>
  </si>
  <si>
    <t>767132812</t>
  </si>
  <si>
    <t>Demontáž příček svařovaných do suti</t>
  </si>
  <si>
    <t>-711586149</t>
  </si>
  <si>
    <t>7671611R1</t>
  </si>
  <si>
    <t>Montáž zábradlí rovného z trubek do zdi vel. 3530 x 1100 mm, vč. dodávky, kotvení a povrchové úpravy</t>
  </si>
  <si>
    <t>-1197370497</t>
  </si>
  <si>
    <t>7671611R2</t>
  </si>
  <si>
    <t>Montáž zábradlí rovného z trubek do zdi vel. 2330 x 1100 mm, vč. dodávky, kotvení a povrchové úpravy</t>
  </si>
  <si>
    <t>375747230</t>
  </si>
  <si>
    <t>7671611R3</t>
  </si>
  <si>
    <t>Montáž PZ zábradlí (s funkcí u franc.oken) rovného z trubek do zdi vel. 2400 x 4500 mm, vč. dodávky, kotvení a povrchové úpravy</t>
  </si>
  <si>
    <t>-1357364842</t>
  </si>
  <si>
    <t>767161814</t>
  </si>
  <si>
    <t>Demontáž zábradlí rovného nerozebíratelného hmotnosti 1m zábradlí přes 20 kg do suti</t>
  </si>
  <si>
    <t>1372698744</t>
  </si>
  <si>
    <t>767415847</t>
  </si>
  <si>
    <t>Demontáž obkladu z kompozitních panelů skryté uchycení budov v do 32 m</t>
  </si>
  <si>
    <t>545868324</t>
  </si>
  <si>
    <t>767415861</t>
  </si>
  <si>
    <t>Demontáž podkladního roštu kompozitních panelů</t>
  </si>
  <si>
    <t>1099901076</t>
  </si>
  <si>
    <t>767991R01</t>
  </si>
  <si>
    <t>Nerez kotvící bod pro beton.k-ce sloupek d. 42mm dl.400 mm, vč. dodávky a kotvení</t>
  </si>
  <si>
    <t>-1260166341</t>
  </si>
  <si>
    <t>767991R02</t>
  </si>
  <si>
    <t>Držák šňůr pozink. na sušení prádla ocel.profil děrovaný 35/35/2 -délky 700 mm, vč. dodávky a kotvení</t>
  </si>
  <si>
    <t>-963850376</t>
  </si>
  <si>
    <t>767991R03</t>
  </si>
  <si>
    <t>Ocel.záchytné madlo d.25mm -délky 300 mm typizovaný, vč. dodávky, povrchové úpravy a kotvení</t>
  </si>
  <si>
    <t>-929924167</t>
  </si>
  <si>
    <t>767991R04</t>
  </si>
  <si>
    <t>Nový ocel.stožár pozink. pro antény d. 76/5mm -délky 3500 mm, vč. dodávky, stupadel, povrchové úpravy a kotvení</t>
  </si>
  <si>
    <t>353894986</t>
  </si>
  <si>
    <t>76690R001</t>
  </si>
  <si>
    <t>Dřev. lišta pro uchycení věšáku na prádlo vel.40/60mm - 700mm, vč. montáže, povrchové úpravy a kotvení</t>
  </si>
  <si>
    <t>1017570474</t>
  </si>
  <si>
    <t>76690R002</t>
  </si>
  <si>
    <t>Dřev. lišta pro uchycení věšáku na prádlo vel.140/140mm - 700mm, vč. montáže, povrchové úpravy a kotvení</t>
  </si>
  <si>
    <t>1771895208</t>
  </si>
  <si>
    <t>767991R05</t>
  </si>
  <si>
    <t>Kotevní ocel. prvky pro stožár pozink. , vč. dodávky, povrchové úpravy a kotvení</t>
  </si>
  <si>
    <t>-332905965</t>
  </si>
  <si>
    <t>108646809</t>
  </si>
  <si>
    <t>-1968309656</t>
  </si>
  <si>
    <t>784</t>
  </si>
  <si>
    <t>Dokončovací práce - malby a tapety</t>
  </si>
  <si>
    <t>784181107</t>
  </si>
  <si>
    <t>Základní akrylátová jednonásobná penetrace podkladu na schodišti o výšce podlaží do 3,80 m</t>
  </si>
  <si>
    <t>1322078830</t>
  </si>
  <si>
    <t>784221107</t>
  </si>
  <si>
    <t>Dvojnásobné bílé malby ze směsí za sucha dobře otěruvzdorných na schodišti do 3,80 m</t>
  </si>
  <si>
    <t>1530852117</t>
  </si>
  <si>
    <t>787</t>
  </si>
  <si>
    <t>Dokončovací práce - zasklívání</t>
  </si>
  <si>
    <t>787100812</t>
  </si>
  <si>
    <t>Vysklívání stěn, příček, balkónového zábradlí, výtahových šachet skla profilovaného dvojitého</t>
  </si>
  <si>
    <t>-140089867</t>
  </si>
  <si>
    <t>787101822</t>
  </si>
  <si>
    <t>Příplatek k vysklívání stěn za konstrukce s Al lištami oboustrannými</t>
  </si>
  <si>
    <t>1285885477</t>
  </si>
  <si>
    <t>0603 - Bytový dům č.p.3373 - stavební část - Uznatelné náklady</t>
  </si>
  <si>
    <t xml:space="preserve">    1 - Zemní práce</t>
  </si>
  <si>
    <t>Zemní práce</t>
  </si>
  <si>
    <t>132212111</t>
  </si>
  <si>
    <t>Hloubení rýh š do 800 mm v soudržných horninách třídy těžitelnosti I, skupiny 3 ručně</t>
  </si>
  <si>
    <t>-785425549</t>
  </si>
  <si>
    <t>174211101</t>
  </si>
  <si>
    <t>Zásyp jam, šachet rýh nebo kolem objektů sypaninou bez zhutnění ručně</t>
  </si>
  <si>
    <t>-509832716</t>
  </si>
  <si>
    <t>181311103</t>
  </si>
  <si>
    <t>Rozprostření ornice tl vrstvy do 200 mm v rovině nebo ve svahu do 1:5 ručně</t>
  </si>
  <si>
    <t>-1849439244</t>
  </si>
  <si>
    <t>-282031677</t>
  </si>
  <si>
    <t>310321111</t>
  </si>
  <si>
    <t>Zabetonování otvorů do pl 1 m2 ve zdivu nadzákladovém včetně bednění a výztuže</t>
  </si>
  <si>
    <t>-1119669679</t>
  </si>
  <si>
    <t>-1217401005</t>
  </si>
  <si>
    <t>311272231</t>
  </si>
  <si>
    <t>Zdivo z pórobetonových tvárnic hladkých přes P2 do P4 přes 450 do 600 kg/m3 na tenkovrstvou maltu tl 300 mm</t>
  </si>
  <si>
    <t>-972226451</t>
  </si>
  <si>
    <t>317142422</t>
  </si>
  <si>
    <t>Překlad nenosný pórobetonový š 100 mm v do 250 mm na tenkovrstvou maltu dl do 1250 mm</t>
  </si>
  <si>
    <t>419238778</t>
  </si>
  <si>
    <t>317142426</t>
  </si>
  <si>
    <t>Překlad nenosný pórobetonový š 100 mm v do 250 mm na tenkovrstvou maltu dl do 2000 mm</t>
  </si>
  <si>
    <t>1397758952</t>
  </si>
  <si>
    <t>317142428</t>
  </si>
  <si>
    <t>Překlad nenosný pórobetonový š 100 mm v do 250 mm na tenkovrstvou maltu dl do 2500 mm</t>
  </si>
  <si>
    <t>-1553575641</t>
  </si>
  <si>
    <t>317143451</t>
  </si>
  <si>
    <t>Překlad nosný z pórobetonu ve zdech tl 300 mm dl do 1300 mm</t>
  </si>
  <si>
    <t>-987807212</t>
  </si>
  <si>
    <t>-57986948</t>
  </si>
  <si>
    <t>70415796</t>
  </si>
  <si>
    <t>342272215</t>
  </si>
  <si>
    <t>Příčka z pórobetonových hladkých tvárnic na tenkovrstvou maltu tl 75 mm</t>
  </si>
  <si>
    <t>2052186883</t>
  </si>
  <si>
    <t>-1850007257</t>
  </si>
  <si>
    <t>342291121</t>
  </si>
  <si>
    <t>Ukotvení příček k cihelným konstrukcím plochými kotvami</t>
  </si>
  <si>
    <t>-2142083429</t>
  </si>
  <si>
    <t>-862858312</t>
  </si>
  <si>
    <t>608561250</t>
  </si>
  <si>
    <t>-1162239591</t>
  </si>
  <si>
    <t>40915973</t>
  </si>
  <si>
    <t>1225329309</t>
  </si>
  <si>
    <t>-768328351</t>
  </si>
  <si>
    <t>-1263856574</t>
  </si>
  <si>
    <t>799383242</t>
  </si>
  <si>
    <t>-394931388</t>
  </si>
  <si>
    <t>1318207543</t>
  </si>
  <si>
    <t>-105054509</t>
  </si>
  <si>
    <t>429517622</t>
  </si>
  <si>
    <t>-1941165432</t>
  </si>
  <si>
    <t>1133894380</t>
  </si>
  <si>
    <t>435129017</t>
  </si>
  <si>
    <t>-758492673</t>
  </si>
  <si>
    <t>-1355681676</t>
  </si>
  <si>
    <t>-1691049477</t>
  </si>
  <si>
    <t>1398051352</t>
  </si>
  <si>
    <t>-1232955407</t>
  </si>
  <si>
    <t>621221011</t>
  </si>
  <si>
    <t>Montáž kontaktního zateplení vnějších podhledů lepením a mechanickým kotvením desek z minerální vlny s podélnou orientací tl do 80 mm</t>
  </si>
  <si>
    <t>663524051</t>
  </si>
  <si>
    <t>-1412849121</t>
  </si>
  <si>
    <t>621221041</t>
  </si>
  <si>
    <t>Montáž kontaktního zateplení vnějších podhledů lepením a mechanickým kotvením desek z minerální vlny s podélnou orientací tl přes 160 mm</t>
  </si>
  <si>
    <t>-737628186</t>
  </si>
  <si>
    <t>63151540</t>
  </si>
  <si>
    <t>deska tepelně izolační minerální kontaktních fasád podélné vlákno λ=0,036 tl 200mm</t>
  </si>
  <si>
    <t>33694807</t>
  </si>
  <si>
    <t>2000562167</t>
  </si>
  <si>
    <t>-588602435</t>
  </si>
  <si>
    <t>505013844</t>
  </si>
  <si>
    <t>780324871</t>
  </si>
  <si>
    <t>-791454660</t>
  </si>
  <si>
    <t>1046597102</t>
  </si>
  <si>
    <t>622131111</t>
  </si>
  <si>
    <t>Polymercementový spojovací můstek vnějších stěn nanášený ručně</t>
  </si>
  <si>
    <t>-3011253</t>
  </si>
  <si>
    <t>-735261232</t>
  </si>
  <si>
    <t>694078891</t>
  </si>
  <si>
    <t>-28830781</t>
  </si>
  <si>
    <t>860511908</t>
  </si>
  <si>
    <t>1182122588</t>
  </si>
  <si>
    <t>-2072950002</t>
  </si>
  <si>
    <t>622142001</t>
  </si>
  <si>
    <t>Potažení vnějších stěn sklovláknitým pletivem vtlačeným do tenkovrstvé hmoty</t>
  </si>
  <si>
    <t>501744181</t>
  </si>
  <si>
    <t>842302485</t>
  </si>
  <si>
    <t>-1439103897</t>
  </si>
  <si>
    <t>-475193739</t>
  </si>
  <si>
    <t>2054739577</t>
  </si>
  <si>
    <t>1953715036</t>
  </si>
  <si>
    <t>1245894112</t>
  </si>
  <si>
    <t>1286810450</t>
  </si>
  <si>
    <t>-1371224309</t>
  </si>
  <si>
    <t>728618613</t>
  </si>
  <si>
    <t>-395346360</t>
  </si>
  <si>
    <t>1609765007</t>
  </si>
  <si>
    <t>-241207810</t>
  </si>
  <si>
    <t>622211011</t>
  </si>
  <si>
    <t>Montáž kontaktního zateplení vnějších stěn lepením a mechanickým kotvením polystyrénových desek tl do 80 mm</t>
  </si>
  <si>
    <t>1888446845</t>
  </si>
  <si>
    <t>28376441</t>
  </si>
  <si>
    <t>deska z polystyrénu XPS, hrana rovná a strukturovaný povrch 300kPa tl 60mm</t>
  </si>
  <si>
    <t>-528578187</t>
  </si>
  <si>
    <t>28376440</t>
  </si>
  <si>
    <t>deska z polystyrénu XPS, hrana rovná a strukturovaný povrch 300kPa tl 50mm</t>
  </si>
  <si>
    <t>2070476630</t>
  </si>
  <si>
    <t>28376804</t>
  </si>
  <si>
    <t>deska fenolická tepelně izolační fasádní λ=0,020 tl 60mm</t>
  </si>
  <si>
    <t>-298697405</t>
  </si>
  <si>
    <t>622211021</t>
  </si>
  <si>
    <t>Montáž kontaktního zateplení vnějších stěn lepením a mechanickým kotvením polystyrénových desek tl do 120 mm</t>
  </si>
  <si>
    <t>-1474015325</t>
  </si>
  <si>
    <t>28376444</t>
  </si>
  <si>
    <t>deska z polystyrénu XPS, hrana rovná a strukturovaný povrch 300kPa tl 120mm</t>
  </si>
  <si>
    <t>-509627198</t>
  </si>
  <si>
    <t>1846456490</t>
  </si>
  <si>
    <t>1505316077</t>
  </si>
  <si>
    <t>-696272941</t>
  </si>
  <si>
    <t>-740820259</t>
  </si>
  <si>
    <t>1659130943</t>
  </si>
  <si>
    <t>63151525</t>
  </si>
  <si>
    <t>deska tepelně izolační minerální kontaktních fasád podélné vlákno λ=0,036 tl 70mm</t>
  </si>
  <si>
    <t>2093050403</t>
  </si>
  <si>
    <t>63151526</t>
  </si>
  <si>
    <t>deska tepelně izolační minerální kontaktních fasád podélné vlákno λ=0,036 tl 80mm</t>
  </si>
  <si>
    <t>833161099</t>
  </si>
  <si>
    <t>110099838</t>
  </si>
  <si>
    <t>-1184290269</t>
  </si>
  <si>
    <t>-48844395</t>
  </si>
  <si>
    <t>1043752770</t>
  </si>
  <si>
    <t>-1617776109</t>
  </si>
  <si>
    <t>-174745273</t>
  </si>
  <si>
    <t>-487820768</t>
  </si>
  <si>
    <t>-76223722</t>
  </si>
  <si>
    <t>622221201</t>
  </si>
  <si>
    <t>Montáž druhé vrstvy kontaktního zateplení z desek z minerální vlny celkové tloušťky do 200 mm</t>
  </si>
  <si>
    <t>631146950</t>
  </si>
  <si>
    <t>-1213595027</t>
  </si>
  <si>
    <t>622212051</t>
  </si>
  <si>
    <t>Montáž kontaktního zateplení vnějšího ostění, nadpraží nebo parapetu hl. špalety do 400 mm lepením desek z polystyrenu tl do 40 mm</t>
  </si>
  <si>
    <t>-395732270</t>
  </si>
  <si>
    <t>-943465478</t>
  </si>
  <si>
    <t>-1929617605</t>
  </si>
  <si>
    <t>-713525221</t>
  </si>
  <si>
    <t>5491503</t>
  </si>
  <si>
    <t>622222051</t>
  </si>
  <si>
    <t>Montáž kontaktního zateplení vnějšího ostění, nadpraží nebo parapetu hl. špalety do 400 mm lepením desek z minerální vlny tl do 40 mm</t>
  </si>
  <si>
    <t>1268340329</t>
  </si>
  <si>
    <t>-1918486863</t>
  </si>
  <si>
    <t>28376802</t>
  </si>
  <si>
    <t>deska fenolická tepelně izolační fasádní λ=0,021 tl 40mm</t>
  </si>
  <si>
    <t>258257006</t>
  </si>
  <si>
    <t>105061962</t>
  </si>
  <si>
    <t>-1872318347</t>
  </si>
  <si>
    <t>869912763</t>
  </si>
  <si>
    <t>716518224</t>
  </si>
  <si>
    <t>-1991756256</t>
  </si>
  <si>
    <t>466087661</t>
  </si>
  <si>
    <t>1247009419</t>
  </si>
  <si>
    <t>622251201</t>
  </si>
  <si>
    <t>Příplatek k cenám kontaktního zateplení za použití disperzní (organické) armovací hmoty stěrkování</t>
  </si>
  <si>
    <t>-869785947</t>
  </si>
  <si>
    <t>-1962117075</t>
  </si>
  <si>
    <t>59051664</t>
  </si>
  <si>
    <t>profil zakládací Al tl 0,7mm pro ETICS pro izolant tl 70mm</t>
  </si>
  <si>
    <t>-2072883557</t>
  </si>
  <si>
    <t>59051651</t>
  </si>
  <si>
    <t>profil zakládací Al tl 0,7mm pro ETICS pro izolant tl 140mm</t>
  </si>
  <si>
    <t>2006760097</t>
  </si>
  <si>
    <t>229111029</t>
  </si>
  <si>
    <t>1468014486</t>
  </si>
  <si>
    <t>-719801695</t>
  </si>
  <si>
    <t>-1133301083</t>
  </si>
  <si>
    <t>-1685397754</t>
  </si>
  <si>
    <t>-225479857</t>
  </si>
  <si>
    <t>189527215</t>
  </si>
  <si>
    <t>91715237</t>
  </si>
  <si>
    <t>Tenkovrstvá vnější omítka s organickým pojivem hydrofilní zrnitá omítka tl. 2,0 mm se samočistíím efektem, včetně penetrace vnějších stěn</t>
  </si>
  <si>
    <t>1492071650</t>
  </si>
  <si>
    <t>-318468886</t>
  </si>
  <si>
    <t>-905189453</t>
  </si>
  <si>
    <t>485983292</t>
  </si>
  <si>
    <t>-1465355699</t>
  </si>
  <si>
    <t>1989139312</t>
  </si>
  <si>
    <t>1591679147</t>
  </si>
  <si>
    <t>460476485</t>
  </si>
  <si>
    <t>-87728228</t>
  </si>
  <si>
    <t>977489841</t>
  </si>
  <si>
    <t>1901492762</t>
  </si>
  <si>
    <t>393926781</t>
  </si>
  <si>
    <t>-1330968276</t>
  </si>
  <si>
    <t>632451425</t>
  </si>
  <si>
    <t>Potěr pískocementový tl do 20 mm tř. C 20 běžný</t>
  </si>
  <si>
    <t>885142276</t>
  </si>
  <si>
    <t>1847442638</t>
  </si>
  <si>
    <t>425696338</t>
  </si>
  <si>
    <t>1397102619</t>
  </si>
  <si>
    <t>496558448</t>
  </si>
  <si>
    <t>-1064621908</t>
  </si>
  <si>
    <t>890265578</t>
  </si>
  <si>
    <t>-1775425521</t>
  </si>
  <si>
    <t>-145784712</t>
  </si>
  <si>
    <t>-803398598</t>
  </si>
  <si>
    <t>-1753232625</t>
  </si>
  <si>
    <t>-207965194</t>
  </si>
  <si>
    <t>-1321915795</t>
  </si>
  <si>
    <t>1112087170</t>
  </si>
  <si>
    <t>1678818729</t>
  </si>
  <si>
    <t>-150460499</t>
  </si>
  <si>
    <t>1538112667</t>
  </si>
  <si>
    <t>946112111</t>
  </si>
  <si>
    <t>Montáž pojízdných věží trubkových/dílcových š do 1,6 m dl do 3,2 m v do 1,5 m</t>
  </si>
  <si>
    <t>185329153</t>
  </si>
  <si>
    <t>946112115</t>
  </si>
  <si>
    <t>Montáž pojízdných věží trubkových/dílcových š do 1,6 m dl do 3,2 m v do 5,5 m</t>
  </si>
  <si>
    <t>-414012660</t>
  </si>
  <si>
    <t>946112211</t>
  </si>
  <si>
    <t>Příplatek k pojízdným věžím š do 1,6 m dl do 3,2 m v do 1,5 m za první a ZKD den použití</t>
  </si>
  <si>
    <t>1640610524</t>
  </si>
  <si>
    <t>946112215</t>
  </si>
  <si>
    <t>Příplatek k pojízdným věžím š do 1,6 m dl do 3,2 m v do 5,5 m za první a ZKD den použití</t>
  </si>
  <si>
    <t>-161392351</t>
  </si>
  <si>
    <t>946112811</t>
  </si>
  <si>
    <t>Demontáž pojízdných věží trubkových/dílcových š do 1,6 m dl do 3,2 m v do 1,5 m</t>
  </si>
  <si>
    <t>553211593</t>
  </si>
  <si>
    <t>946112815</t>
  </si>
  <si>
    <t>Demontáž pojízdných věží trubkových/dílcových š do 1,6 m dl do 3,2 m v do 5,5 m</t>
  </si>
  <si>
    <t>-47930683</t>
  </si>
  <si>
    <t>1409983351</t>
  </si>
  <si>
    <t>-1496741132</t>
  </si>
  <si>
    <t>-1424688965</t>
  </si>
  <si>
    <t>624976617</t>
  </si>
  <si>
    <t>-1905291245</t>
  </si>
  <si>
    <t>-152224497</t>
  </si>
  <si>
    <t>-424197695</t>
  </si>
  <si>
    <t>-1447223185</t>
  </si>
  <si>
    <t>-379532755</t>
  </si>
  <si>
    <t>952901122</t>
  </si>
  <si>
    <t>Čištění budov omytí dveří nebo vrat plochy do 3,0m2</t>
  </si>
  <si>
    <t>1713652820</t>
  </si>
  <si>
    <t>952901123</t>
  </si>
  <si>
    <t>Čištění budov omytí dveří nebo vrat plochy do 5,0m2</t>
  </si>
  <si>
    <t>1704273073</t>
  </si>
  <si>
    <t>952902501</t>
  </si>
  <si>
    <t>Čištění střešních nebo nadstřešních konstrukcí plochých střech budov</t>
  </si>
  <si>
    <t>-1818213684</t>
  </si>
  <si>
    <t>953321112</t>
  </si>
  <si>
    <t>Vložky do svislých dilatačních spár z minerální plsti tl 40 mm</t>
  </si>
  <si>
    <t>-1571271208</t>
  </si>
  <si>
    <t>-461804553</t>
  </si>
  <si>
    <t>-190913633</t>
  </si>
  <si>
    <t>953961111</t>
  </si>
  <si>
    <t>Kotvy chemickým tmelem M 8 hl 80 mm do betonu, ŽB nebo kamene s vyvrtáním otvoru</t>
  </si>
  <si>
    <t>-558533497</t>
  </si>
  <si>
    <t>2044996113</t>
  </si>
  <si>
    <t>393125537</t>
  </si>
  <si>
    <t>1803749758</t>
  </si>
  <si>
    <t>505091807</t>
  </si>
  <si>
    <t>-816074118</t>
  </si>
  <si>
    <t>920254944</t>
  </si>
  <si>
    <t>1886548072</t>
  </si>
  <si>
    <t>-2007912493</t>
  </si>
  <si>
    <t>953965111</t>
  </si>
  <si>
    <t>Kotevní šroub pro chemické kotvy M 8 dl 110 mm</t>
  </si>
  <si>
    <t>-1549553147</t>
  </si>
  <si>
    <t>953965112</t>
  </si>
  <si>
    <t>Kotevní šroub pro chemické kotvy M 8 dl 150 mm</t>
  </si>
  <si>
    <t>1288293770</t>
  </si>
  <si>
    <t>1668466669</t>
  </si>
  <si>
    <t>-1729285263</t>
  </si>
  <si>
    <t>962032231</t>
  </si>
  <si>
    <t>Bourání zdiva z cihel pálených nebo vápenopískových na MV nebo MVC přes 1 m3</t>
  </si>
  <si>
    <t>21227315</t>
  </si>
  <si>
    <t>962032241</t>
  </si>
  <si>
    <t>Bourání zdiva z cihel pálených nebo vápenopískových na MC přes 1 m3</t>
  </si>
  <si>
    <t>-429718377</t>
  </si>
  <si>
    <t>965081611</t>
  </si>
  <si>
    <t>Odsekání soklíků rovných</t>
  </si>
  <si>
    <t>-174182522</t>
  </si>
  <si>
    <t>965082933</t>
  </si>
  <si>
    <t>Odstranění násypu pod podlahami nebo ochranného násypu na střechách tl. do 200 mm, plochy přes 2 m2</t>
  </si>
  <si>
    <t>274671412</t>
  </si>
  <si>
    <t>966080105</t>
  </si>
  <si>
    <t>Bourání kontaktního zateplení z polystyrenových desek tloušťky do 180 mm</t>
  </si>
  <si>
    <t>1969885853</t>
  </si>
  <si>
    <t>968062375</t>
  </si>
  <si>
    <t>Vybourání dřevěných rámů oken zdvojených včetně křídel pl do 2 m2</t>
  </si>
  <si>
    <t>40559818</t>
  </si>
  <si>
    <t>968062377</t>
  </si>
  <si>
    <t>Vybourání dřevěných rámů oken zdvojených včetně křídel pl přes 4 m2</t>
  </si>
  <si>
    <t>-1500852350</t>
  </si>
  <si>
    <t>968072456</t>
  </si>
  <si>
    <t>Vybourání kovových dveřních zárubní pl přes 2 m2</t>
  </si>
  <si>
    <t>-579950367</t>
  </si>
  <si>
    <t>-2141989049</t>
  </si>
  <si>
    <t>-1184022740</t>
  </si>
  <si>
    <t>971033241</t>
  </si>
  <si>
    <t>Vybourání otvorů ve zdivu cihelném pl do 0,0225 m2 na MVC nebo MV tl do 300 mm</t>
  </si>
  <si>
    <t>1225472822</t>
  </si>
  <si>
    <t>971033641</t>
  </si>
  <si>
    <t>Vybourání otvorů ve zdivu cihelném pl do 4 m2 na MVC nebo MV tl do 300 mm</t>
  </si>
  <si>
    <t>-1809054933</t>
  </si>
  <si>
    <t>815959645</t>
  </si>
  <si>
    <t>-1586213910</t>
  </si>
  <si>
    <t>-561336757</t>
  </si>
  <si>
    <t>977211122</t>
  </si>
  <si>
    <t>Řezání stěnovou pilou kcí z cihel nebo tvárnic hl do 350 mm</t>
  </si>
  <si>
    <t>-694556786</t>
  </si>
  <si>
    <t>817878927</t>
  </si>
  <si>
    <t>1412315590</t>
  </si>
  <si>
    <t>978059641</t>
  </si>
  <si>
    <t>Odsekání a odebrání obkladů stěn z vnějších obkládaček plochy přes 1 m2</t>
  </si>
  <si>
    <t>-936103825</t>
  </si>
  <si>
    <t>1179445603</t>
  </si>
  <si>
    <t>-3015862</t>
  </si>
  <si>
    <t>1392916483</t>
  </si>
  <si>
    <t>377081095</t>
  </si>
  <si>
    <t>1360070655</t>
  </si>
  <si>
    <t>-2054479957</t>
  </si>
  <si>
    <t>-801452642</t>
  </si>
  <si>
    <t>1354701948</t>
  </si>
  <si>
    <t>-1432081529</t>
  </si>
  <si>
    <t>-1869295869</t>
  </si>
  <si>
    <t>-2020922347</t>
  </si>
  <si>
    <t>1066781338</t>
  </si>
  <si>
    <t>929985552</t>
  </si>
  <si>
    <t>-1196042097</t>
  </si>
  <si>
    <t>-520512341</t>
  </si>
  <si>
    <t>-502480573</t>
  </si>
  <si>
    <t>985331211</t>
  </si>
  <si>
    <t>Dodatečné vlepování betonářské výztuže D 8 mm do chemické malty včetně vyvrtání otvoru</t>
  </si>
  <si>
    <t>-2008719669</t>
  </si>
  <si>
    <t>13021010</t>
  </si>
  <si>
    <t>tyč ocelová žebírková jakost BSt 500S výztuž do betonu D 6mm</t>
  </si>
  <si>
    <t>-1179637515</t>
  </si>
  <si>
    <t>-671210681</t>
  </si>
  <si>
    <t>-1785992472</t>
  </si>
  <si>
    <t>711161222</t>
  </si>
  <si>
    <t>Izolace proti zemní vlhkosti nopovou fólií s textilií svislá, nopek v 8,0 mm, tl do 0,6 mm</t>
  </si>
  <si>
    <t>-1087165471</t>
  </si>
  <si>
    <t>711161384</t>
  </si>
  <si>
    <t>Izolace proti zemní vlhkosti nopovou fólií ukončení provětrávací lištou</t>
  </si>
  <si>
    <t>-367573246</t>
  </si>
  <si>
    <t>1838988334</t>
  </si>
  <si>
    <t>2002978578</t>
  </si>
  <si>
    <t>-2117726325</t>
  </si>
  <si>
    <t>-16703510</t>
  </si>
  <si>
    <t>2059543624</t>
  </si>
  <si>
    <t>-948211436</t>
  </si>
  <si>
    <t>-1554659247</t>
  </si>
  <si>
    <t>712300833</t>
  </si>
  <si>
    <t>Odstranění povlakové krytiny střech do 10° třívrstvé</t>
  </si>
  <si>
    <t>-1578186020</t>
  </si>
  <si>
    <t>712300834</t>
  </si>
  <si>
    <t>Příplatek k odstranění povlakové krytiny střech do 10° ZKD vrstvu</t>
  </si>
  <si>
    <t>1759415184</t>
  </si>
  <si>
    <t>71230084R1</t>
  </si>
  <si>
    <t>Demontáž střešního chrliče na ploché střeše sklonu do 10°</t>
  </si>
  <si>
    <t>216703888</t>
  </si>
  <si>
    <t>1164801721</t>
  </si>
  <si>
    <t>-213984099</t>
  </si>
  <si>
    <t>997290319</t>
  </si>
  <si>
    <t>983709986</t>
  </si>
  <si>
    <t>-1430496598</t>
  </si>
  <si>
    <t>203575429</t>
  </si>
  <si>
    <t>-1828214651</t>
  </si>
  <si>
    <t>-1047879253</t>
  </si>
  <si>
    <t>621171016</t>
  </si>
  <si>
    <t>712998004</t>
  </si>
  <si>
    <t>Montáž atikového chrliče z PVC DN 110</t>
  </si>
  <si>
    <t>-1674663019</t>
  </si>
  <si>
    <t>28342470</t>
  </si>
  <si>
    <t>chrlič atikový DN 110 s manžetou pro hydroizolaci z PVC-P</t>
  </si>
  <si>
    <t>-1994058974</t>
  </si>
  <si>
    <t>28342474D</t>
  </si>
  <si>
    <t>chrlič atikový DN 40 s manžetou pro stěrkovou hydroizolaci</t>
  </si>
  <si>
    <t>-1406185566</t>
  </si>
  <si>
    <t>464854642</t>
  </si>
  <si>
    <t>320235527</t>
  </si>
  <si>
    <t>-1998515037</t>
  </si>
  <si>
    <t>713110833</t>
  </si>
  <si>
    <t>Odstranění tepelné izolace stropů přibité nebo nastřelené z vláknitých materiálů suchých tl přes 100 mm</t>
  </si>
  <si>
    <t>-2072030151</t>
  </si>
  <si>
    <t>713111131</t>
  </si>
  <si>
    <t>Montáž izolace tepelné spodem stropů žebrových s úpravou drátem rohoží, pásů, dílců, desek</t>
  </si>
  <si>
    <t>-2051810906</t>
  </si>
  <si>
    <t>63152140</t>
  </si>
  <si>
    <t>pás tepelně izolační univerzální λ=0,036 tl 200mm</t>
  </si>
  <si>
    <t>-1407691093</t>
  </si>
  <si>
    <t>-35157824</t>
  </si>
  <si>
    <t>-116208607</t>
  </si>
  <si>
    <t>484364536</t>
  </si>
  <si>
    <t>723296889</t>
  </si>
  <si>
    <t>-1540234959</t>
  </si>
  <si>
    <t>-339192232</t>
  </si>
  <si>
    <t>713140821</t>
  </si>
  <si>
    <t>Odstranění tepelné izolace střech nadstřešní volně kladené z polystyrenu suchého tl do 100 mm</t>
  </si>
  <si>
    <t>-209782687</t>
  </si>
  <si>
    <t>713140861</t>
  </si>
  <si>
    <t>Odstranění tepelné izolace střech nadstřešní lepené z polystyrenu suchého tl do 100 mm</t>
  </si>
  <si>
    <t>-619317333</t>
  </si>
  <si>
    <t>731243912</t>
  </si>
  <si>
    <t>854176274</t>
  </si>
  <si>
    <t>1494929301</t>
  </si>
  <si>
    <t>-1680101945</t>
  </si>
  <si>
    <t>1940733132</t>
  </si>
  <si>
    <t>-517826629</t>
  </si>
  <si>
    <t>-450109503</t>
  </si>
  <si>
    <t>1783712367</t>
  </si>
  <si>
    <t>1804021060</t>
  </si>
  <si>
    <t>-738083391</t>
  </si>
  <si>
    <t>-192766455</t>
  </si>
  <si>
    <t>63151402</t>
  </si>
  <si>
    <t>deska tepelně izolační minerální plochých střech vrchní vrstva 60kPa λ=0,038-0,039 tl 100mm</t>
  </si>
  <si>
    <t>1779960716</t>
  </si>
  <si>
    <t>28376104</t>
  </si>
  <si>
    <t>klín izolační z čedičové minerální vaty 70kPa spádový</t>
  </si>
  <si>
    <t>-1190668363</t>
  </si>
  <si>
    <t>1841783857</t>
  </si>
  <si>
    <t>-1362431922</t>
  </si>
  <si>
    <t>713141263</t>
  </si>
  <si>
    <t>Přikotvení tepelné izolace šrouby do betonu pro izolaci tl přes 240 mm</t>
  </si>
  <si>
    <t>-1603735784</t>
  </si>
  <si>
    <t>713141336</t>
  </si>
  <si>
    <t>Montáž izolace tepelné střech plochých lepené za studena nízkoexpanzní (PUR) pěnou, spádová vrstva</t>
  </si>
  <si>
    <t>491754986</t>
  </si>
  <si>
    <t>-1151531398</t>
  </si>
  <si>
    <t>-453134097</t>
  </si>
  <si>
    <t>-232772716</t>
  </si>
  <si>
    <t>1848688144</t>
  </si>
  <si>
    <t>1908165371</t>
  </si>
  <si>
    <t>291</t>
  </si>
  <si>
    <t>-1592863184</t>
  </si>
  <si>
    <t>292</t>
  </si>
  <si>
    <t>-1580500662</t>
  </si>
  <si>
    <t>293</t>
  </si>
  <si>
    <t>-940049013</t>
  </si>
  <si>
    <t>294</t>
  </si>
  <si>
    <t>1285529246</t>
  </si>
  <si>
    <t>295</t>
  </si>
  <si>
    <t>-917780884</t>
  </si>
  <si>
    <t>296</t>
  </si>
  <si>
    <t>855045761</t>
  </si>
  <si>
    <t>297</t>
  </si>
  <si>
    <t>1688922184</t>
  </si>
  <si>
    <t>298</t>
  </si>
  <si>
    <t>721171917</t>
  </si>
  <si>
    <t>Potrubí z PP propojení potrubí DN 160</t>
  </si>
  <si>
    <t>445772605</t>
  </si>
  <si>
    <t>299</t>
  </si>
  <si>
    <t>-1888045556</t>
  </si>
  <si>
    <t>300</t>
  </si>
  <si>
    <t>-1821528677</t>
  </si>
  <si>
    <t>301</t>
  </si>
  <si>
    <t>-1687334877</t>
  </si>
  <si>
    <t>302</t>
  </si>
  <si>
    <t>303</t>
  </si>
  <si>
    <t>-1237111584</t>
  </si>
  <si>
    <t>304</t>
  </si>
  <si>
    <t>-416806100</t>
  </si>
  <si>
    <t>305</t>
  </si>
  <si>
    <t>721273154R</t>
  </si>
  <si>
    <t>Hlavice ventilační polypropylen PP DN 110 - s integrovanou bitumenovou manžetou typizovaný výropek</t>
  </si>
  <si>
    <t>117589786</t>
  </si>
  <si>
    <t>306</t>
  </si>
  <si>
    <t>721273155R</t>
  </si>
  <si>
    <t>Hlavice ventilační polypropylen PP DN 160 - s integrovanou bitumenovou manžetou typizovaný výropek</t>
  </si>
  <si>
    <t>741914831</t>
  </si>
  <si>
    <t>307</t>
  </si>
  <si>
    <t>1367218450</t>
  </si>
  <si>
    <t>308</t>
  </si>
  <si>
    <t>1961567693</t>
  </si>
  <si>
    <t>309</t>
  </si>
  <si>
    <t>1518741199</t>
  </si>
  <si>
    <t>310</t>
  </si>
  <si>
    <t>1407695658</t>
  </si>
  <si>
    <t>311</t>
  </si>
  <si>
    <t>-1871136194</t>
  </si>
  <si>
    <t>312</t>
  </si>
  <si>
    <t>-833177613</t>
  </si>
  <si>
    <t>313</t>
  </si>
  <si>
    <t>-1246841734</t>
  </si>
  <si>
    <t>314</t>
  </si>
  <si>
    <t>-1749656266</t>
  </si>
  <si>
    <t>315</t>
  </si>
  <si>
    <t>Konstrukční a vyrovnávací vrstva pod klempířské prvky (atiky) z desek překližkových tl. 15 mm</t>
  </si>
  <si>
    <t>-1391453033</t>
  </si>
  <si>
    <t>316</t>
  </si>
  <si>
    <t>-1298643900</t>
  </si>
  <si>
    <t>317</t>
  </si>
  <si>
    <t>2046328643</t>
  </si>
  <si>
    <t>318</t>
  </si>
  <si>
    <t>1797417690</t>
  </si>
  <si>
    <t>319</t>
  </si>
  <si>
    <t>-773690121</t>
  </si>
  <si>
    <t>320</t>
  </si>
  <si>
    <t>-1025839563</t>
  </si>
  <si>
    <t>321</t>
  </si>
  <si>
    <t>-361083141</t>
  </si>
  <si>
    <t>322</t>
  </si>
  <si>
    <t>-698347097</t>
  </si>
  <si>
    <t>323</t>
  </si>
  <si>
    <t>-1222773718</t>
  </si>
  <si>
    <t>324</t>
  </si>
  <si>
    <t>1365394284</t>
  </si>
  <si>
    <t>325</t>
  </si>
  <si>
    <t>-794652553</t>
  </si>
  <si>
    <t>326</t>
  </si>
  <si>
    <t>1190391146</t>
  </si>
  <si>
    <t>327</t>
  </si>
  <si>
    <t>-78032035</t>
  </si>
  <si>
    <t>328</t>
  </si>
  <si>
    <t>329</t>
  </si>
  <si>
    <t>-541973988</t>
  </si>
  <si>
    <t>330</t>
  </si>
  <si>
    <t>331</t>
  </si>
  <si>
    <t>332</t>
  </si>
  <si>
    <t>333</t>
  </si>
  <si>
    <t>334</t>
  </si>
  <si>
    <t>335</t>
  </si>
  <si>
    <t>336</t>
  </si>
  <si>
    <t>-1674692980</t>
  </si>
  <si>
    <t>337</t>
  </si>
  <si>
    <t>-131959185</t>
  </si>
  <si>
    <t>338</t>
  </si>
  <si>
    <t>853311531</t>
  </si>
  <si>
    <t>339</t>
  </si>
  <si>
    <t>984240166</t>
  </si>
  <si>
    <t>340</t>
  </si>
  <si>
    <t>764218604</t>
  </si>
  <si>
    <t>Oplechování rovné římsy mechanicky kotvené z Pz s upraveným povrchem rš 330 mm</t>
  </si>
  <si>
    <t>-576562958</t>
  </si>
  <si>
    <t>341</t>
  </si>
  <si>
    <t>-272697735</t>
  </si>
  <si>
    <t>342</t>
  </si>
  <si>
    <t>1970627907</t>
  </si>
  <si>
    <t>343</t>
  </si>
  <si>
    <t>1063159125</t>
  </si>
  <si>
    <t>344</t>
  </si>
  <si>
    <t>1731823734</t>
  </si>
  <si>
    <t>345</t>
  </si>
  <si>
    <t>943521136</t>
  </si>
  <si>
    <t>346</t>
  </si>
  <si>
    <t>2131744811</t>
  </si>
  <si>
    <t>347</t>
  </si>
  <si>
    <t>999226801</t>
  </si>
  <si>
    <t>348</t>
  </si>
  <si>
    <t>634283552</t>
  </si>
  <si>
    <t>349</t>
  </si>
  <si>
    <t>875144467</t>
  </si>
  <si>
    <t>350</t>
  </si>
  <si>
    <t>-1141811614</t>
  </si>
  <si>
    <t>351</t>
  </si>
  <si>
    <t>76662R001</t>
  </si>
  <si>
    <t>Okno plastové 2kř. vel. 900/2100 mm bílé prosklené, vč.vnitřního parapetu, montáže a kování</t>
  </si>
  <si>
    <t>1067698723</t>
  </si>
  <si>
    <t>352</t>
  </si>
  <si>
    <t>76662R002</t>
  </si>
  <si>
    <t>Francouzské okno plastové 2kř. vel. 2000/2450 mm bílé prosklené,otev. a sklápěcí, vč.vnitřního parapetu, montáže a kování</t>
  </si>
  <si>
    <t>93549973</t>
  </si>
  <si>
    <t>353</t>
  </si>
  <si>
    <t>76662R003</t>
  </si>
  <si>
    <t>Sestava oken plastov. 2kř. vel. 1800/2100 mm bílé prosklené, vč.vnitřního parapetu, montáže a kování</t>
  </si>
  <si>
    <t>2103105443</t>
  </si>
  <si>
    <t>354</t>
  </si>
  <si>
    <t>-1830828228</t>
  </si>
  <si>
    <t>355</t>
  </si>
  <si>
    <t>617811708</t>
  </si>
  <si>
    <t>356</t>
  </si>
  <si>
    <t>-2110584072</t>
  </si>
  <si>
    <t>357</t>
  </si>
  <si>
    <t>76662R008</t>
  </si>
  <si>
    <t>Okno plastové 1kř. vel. 1200/750-900 mm OS bílé prosklené, vč.vnitřního parapetu, montáže a kování</t>
  </si>
  <si>
    <t>242602895</t>
  </si>
  <si>
    <t>358</t>
  </si>
  <si>
    <t>-1061037322</t>
  </si>
  <si>
    <t>359</t>
  </si>
  <si>
    <t>1364931844</t>
  </si>
  <si>
    <t>360</t>
  </si>
  <si>
    <t>991425685</t>
  </si>
  <si>
    <t>361</t>
  </si>
  <si>
    <t>767112812</t>
  </si>
  <si>
    <t>Demontáž stěn pro zasklení svařovaných</t>
  </si>
  <si>
    <t>-1722065449</t>
  </si>
  <si>
    <t>362</t>
  </si>
  <si>
    <t>-496033972</t>
  </si>
  <si>
    <t>363</t>
  </si>
  <si>
    <t>364</t>
  </si>
  <si>
    <t>365</t>
  </si>
  <si>
    <t>767311821</t>
  </si>
  <si>
    <t>Demontáž střešního bodového světlíku přes 1 do 1,5 m2</t>
  </si>
  <si>
    <t>1962401096</t>
  </si>
  <si>
    <t>366</t>
  </si>
  <si>
    <t>767316310</t>
  </si>
  <si>
    <t>Montáž střešního bodového světlíku do 1 m2</t>
  </si>
  <si>
    <t>-1269555591</t>
  </si>
  <si>
    <t>367</t>
  </si>
  <si>
    <t>56245354D</t>
  </si>
  <si>
    <t>Kompletní sestava bodový polykarbonátový světlík FIX, manžeta v 300mm 1,0x1,0m + spodní drátosklo proti odkapávání</t>
  </si>
  <si>
    <t>-1158660687</t>
  </si>
  <si>
    <t>368</t>
  </si>
  <si>
    <t>767330112</t>
  </si>
  <si>
    <t>Montáž tubusového světlovodu kopule s lemováním zabudovaného v rovné střeše</t>
  </si>
  <si>
    <t>172682219</t>
  </si>
  <si>
    <t>369</t>
  </si>
  <si>
    <t>767330122</t>
  </si>
  <si>
    <t>Montáž tubusového světlovodu tubus, průměru do 350 mm</t>
  </si>
  <si>
    <t>-734875692</t>
  </si>
  <si>
    <t>370</t>
  </si>
  <si>
    <t>767330132</t>
  </si>
  <si>
    <t>Montáž tubusového světlovodu rozptylovač světla, průměru do 350 mm</t>
  </si>
  <si>
    <t>-74648190</t>
  </si>
  <si>
    <t>371</t>
  </si>
  <si>
    <t>55381003</t>
  </si>
  <si>
    <t>světlovod tubusový základní sada bez světlovodného tubusu D 350mm</t>
  </si>
  <si>
    <t>-1922531812</t>
  </si>
  <si>
    <t>372</t>
  </si>
  <si>
    <t>55381111</t>
  </si>
  <si>
    <t>světlovodný tubus D 350mm</t>
  </si>
  <si>
    <t>1112465003</t>
  </si>
  <si>
    <t>373</t>
  </si>
  <si>
    <t>55381054</t>
  </si>
  <si>
    <t>difuzér tubusového světlovodu dekor Al</t>
  </si>
  <si>
    <t>550769738</t>
  </si>
  <si>
    <t>374</t>
  </si>
  <si>
    <t>767391113</t>
  </si>
  <si>
    <t>Montáž krytiny z tvarovaných plechů přistřelením</t>
  </si>
  <si>
    <t>604935853</t>
  </si>
  <si>
    <t>375</t>
  </si>
  <si>
    <t>1383872D1</t>
  </si>
  <si>
    <t>plech vlnitý Pz tl 0,50mm tabule - střešní</t>
  </si>
  <si>
    <t>359242167</t>
  </si>
  <si>
    <t>376</t>
  </si>
  <si>
    <t>767581802</t>
  </si>
  <si>
    <t>Demontáž podhledu lamel</t>
  </si>
  <si>
    <t>-1555302908</t>
  </si>
  <si>
    <t>377</t>
  </si>
  <si>
    <t>767582800</t>
  </si>
  <si>
    <t>Demontáž roštu podhledu</t>
  </si>
  <si>
    <t>-411492640</t>
  </si>
  <si>
    <t>378</t>
  </si>
  <si>
    <t>767584702</t>
  </si>
  <si>
    <t>Montáž podhledů z tvarovaných plechů připevněných šroubováním</t>
  </si>
  <si>
    <t>-472147809</t>
  </si>
  <si>
    <t>379</t>
  </si>
  <si>
    <t>15485161</t>
  </si>
  <si>
    <t>profil trapézový 20/130/1040 PE 35µm plech tl 0,5mm</t>
  </si>
  <si>
    <t>-413323036</t>
  </si>
  <si>
    <t>380</t>
  </si>
  <si>
    <t>7675851R2</t>
  </si>
  <si>
    <t>Montáž podhledů - pomocné konstrukce pohledového zavěšeného roštu (2 vrstvy)  šroubováním, vč.montáže závěsných táhel</t>
  </si>
  <si>
    <t>-106583592</t>
  </si>
  <si>
    <t>381</t>
  </si>
  <si>
    <t>5536D01</t>
  </si>
  <si>
    <t>Ocelový 2-vrstvý zavěšený rošt pro trapézové plechy podhledu - dodávka, vč. kotevního materiálu</t>
  </si>
  <si>
    <t>-2010442263</t>
  </si>
  <si>
    <t>382</t>
  </si>
  <si>
    <t>76764R006</t>
  </si>
  <si>
    <t>Al vstupní 2kř. dveře vel. 1450/2050mm prosklené, vč. rámu, kování a montáže</t>
  </si>
  <si>
    <t>1045583789</t>
  </si>
  <si>
    <t>383</t>
  </si>
  <si>
    <t>76764R007</t>
  </si>
  <si>
    <t>Al vstupní 1kř.dveře vel. 800/2050mm prosklené, vč. rámu, kování a montáže</t>
  </si>
  <si>
    <t>-552195216</t>
  </si>
  <si>
    <t>384</t>
  </si>
  <si>
    <t>76764R011</t>
  </si>
  <si>
    <t>Al vstupní stěna s 2kř. dveřmi - vel. 1650/2800mm prosklené, vč. rámu, kování a montáže</t>
  </si>
  <si>
    <t>738141192</t>
  </si>
  <si>
    <t>385</t>
  </si>
  <si>
    <t>767661811</t>
  </si>
  <si>
    <t>Demontáž mříží pevných nebo otevíravých</t>
  </si>
  <si>
    <t>-1561837753</t>
  </si>
  <si>
    <t>386</t>
  </si>
  <si>
    <t>387</t>
  </si>
  <si>
    <t>388</t>
  </si>
  <si>
    <t>767832R01</t>
  </si>
  <si>
    <t>1101120592</t>
  </si>
  <si>
    <t>389</t>
  </si>
  <si>
    <t>767832R02</t>
  </si>
  <si>
    <t>-1575574136</t>
  </si>
  <si>
    <t>390</t>
  </si>
  <si>
    <t>-209209988</t>
  </si>
  <si>
    <t>391</t>
  </si>
  <si>
    <t>767832R04</t>
  </si>
  <si>
    <t>-1567559788</t>
  </si>
  <si>
    <t>392</t>
  </si>
  <si>
    <t>767896115R</t>
  </si>
  <si>
    <t>Montáž kovových lišt nýtováním, vč. dodávky</t>
  </si>
  <si>
    <t>562224051</t>
  </si>
  <si>
    <t>393</t>
  </si>
  <si>
    <t>-1208554922</t>
  </si>
  <si>
    <t>394</t>
  </si>
  <si>
    <t xml:space="preserve">Ocelová atypická drobná konstrukce - dodávka, vč. 2x základního nátěru </t>
  </si>
  <si>
    <t>-1455041198</t>
  </si>
  <si>
    <t>395</t>
  </si>
  <si>
    <t>767995115</t>
  </si>
  <si>
    <t>Montáž atypických zámečnických konstrukcí hmotnosti do 100 kg</t>
  </si>
  <si>
    <t>1068556880</t>
  </si>
  <si>
    <t>396</t>
  </si>
  <si>
    <t>55399_D21</t>
  </si>
  <si>
    <t>Atypické kov.pozink.výrobky nad hmotnost 10kg/m prvku - dodávka, vč.kotevního materiálu</t>
  </si>
  <si>
    <t>-1941171618</t>
  </si>
  <si>
    <t>397</t>
  </si>
  <si>
    <t>398</t>
  </si>
  <si>
    <t>767996803</t>
  </si>
  <si>
    <t>Demontáž atypických zámečnických konstrukcí rozebráním hmotnosti jednotlivých dílů do 250 kg</t>
  </si>
  <si>
    <t>597908953</t>
  </si>
  <si>
    <t>399</t>
  </si>
  <si>
    <t>-1024715279</t>
  </si>
  <si>
    <t>400</t>
  </si>
  <si>
    <t>636934565</t>
  </si>
  <si>
    <t>401</t>
  </si>
  <si>
    <t>-1955560937</t>
  </si>
  <si>
    <t>402</t>
  </si>
  <si>
    <t>373473950</t>
  </si>
  <si>
    <t>403</t>
  </si>
  <si>
    <t>-230881796</t>
  </si>
  <si>
    <t>404</t>
  </si>
  <si>
    <t>110172114</t>
  </si>
  <si>
    <t>405</t>
  </si>
  <si>
    <t>-653755590</t>
  </si>
  <si>
    <t>406</t>
  </si>
  <si>
    <t>-338012724</t>
  </si>
  <si>
    <t>407</t>
  </si>
  <si>
    <t>1696325996</t>
  </si>
  <si>
    <t>408</t>
  </si>
  <si>
    <t>814587162</t>
  </si>
  <si>
    <t>409</t>
  </si>
  <si>
    <t>-426233285</t>
  </si>
  <si>
    <t>410</t>
  </si>
  <si>
    <t>586325576</t>
  </si>
  <si>
    <t>411</t>
  </si>
  <si>
    <t>2138137022</t>
  </si>
  <si>
    <t>412</t>
  </si>
  <si>
    <t>-1362609691</t>
  </si>
  <si>
    <t>413</t>
  </si>
  <si>
    <t>-319012318</t>
  </si>
  <si>
    <t>414</t>
  </si>
  <si>
    <t>-898315805</t>
  </si>
  <si>
    <t>415</t>
  </si>
  <si>
    <t>804359346</t>
  </si>
  <si>
    <t>416</t>
  </si>
  <si>
    <t>1180070150</t>
  </si>
  <si>
    <t>417</t>
  </si>
  <si>
    <t>-119380882</t>
  </si>
  <si>
    <t>418</t>
  </si>
  <si>
    <t>373168228</t>
  </si>
  <si>
    <t>419</t>
  </si>
  <si>
    <t>-759690270</t>
  </si>
  <si>
    <t>420</t>
  </si>
  <si>
    <t>-1754945184</t>
  </si>
  <si>
    <t>421</t>
  </si>
  <si>
    <t>787100802</t>
  </si>
  <si>
    <t>Vysklívání stěn, příček, balkónového zábradlí, výtahových šachet plochy do 3 m2 skla plochého</t>
  </si>
  <si>
    <t>-61143000</t>
  </si>
  <si>
    <t>422</t>
  </si>
  <si>
    <t>-689665281</t>
  </si>
  <si>
    <t>0604 - Bytový dům č.p.3373 - stavební část - NEuznatelné náklady</t>
  </si>
  <si>
    <t xml:space="preserve">    18 - Zemní práce - povrchové úpravy terénu</t>
  </si>
  <si>
    <t>Zemní práce - povrchové úpravy terénu</t>
  </si>
  <si>
    <t>181R001</t>
  </si>
  <si>
    <t xml:space="preserve">Založení popínavé zeleně - Břečťan (vzrostlejší sazenice !!), včetně kompletního provedení a všech dodávek </t>
  </si>
  <si>
    <t>763081570</t>
  </si>
  <si>
    <t>310239211</t>
  </si>
  <si>
    <t>Zazdívka otvorů pl do 4 m2 ve zdivu nadzákladovém cihlami pálenými na MVC</t>
  </si>
  <si>
    <t>1471791465</t>
  </si>
  <si>
    <t>310279842</t>
  </si>
  <si>
    <t>Zazdívka otvorů pl do 4 m2 ve zdivu nadzákladovém z nepálených tvárnic tl do 300 mm</t>
  </si>
  <si>
    <t>1731411774</t>
  </si>
  <si>
    <t>-1628580536</t>
  </si>
  <si>
    <t>311272131</t>
  </si>
  <si>
    <t>Zdivo z pórobetonových tvárnic hladkých přes P2 do P4 přes 450 do 600 kg/m3 na tenkovrstvou maltu tl 250 mm</t>
  </si>
  <si>
    <t>-1839133559</t>
  </si>
  <si>
    <t>1134998988</t>
  </si>
  <si>
    <t>-63201379</t>
  </si>
  <si>
    <t>928931323</t>
  </si>
  <si>
    <t>342272225</t>
  </si>
  <si>
    <t>Příčka z pórobetonových hladkých tvárnic na tenkovrstvou maltu tl 100 mm</t>
  </si>
  <si>
    <t>-952303137</t>
  </si>
  <si>
    <t>342272245</t>
  </si>
  <si>
    <t>Příčka z pórobetonových hladkých tvárnic na tenkovrstvou maltu tl 150 mm</t>
  </si>
  <si>
    <t>-848109384</t>
  </si>
  <si>
    <t>1359229863</t>
  </si>
  <si>
    <t>-1153827085</t>
  </si>
  <si>
    <t>106417991</t>
  </si>
  <si>
    <t>761891959</t>
  </si>
  <si>
    <t>746744280</t>
  </si>
  <si>
    <t>634069564</t>
  </si>
  <si>
    <t>-1796642651</t>
  </si>
  <si>
    <t>922729231</t>
  </si>
  <si>
    <t>759948908</t>
  </si>
  <si>
    <t>110500017</t>
  </si>
  <si>
    <t>57094796</t>
  </si>
  <si>
    <t>200839297</t>
  </si>
  <si>
    <t>1719180112</t>
  </si>
  <si>
    <t>1821860243</t>
  </si>
  <si>
    <t>1162895406</t>
  </si>
  <si>
    <t>1664520351</t>
  </si>
  <si>
    <t>-1469838075</t>
  </si>
  <si>
    <t>-804866978</t>
  </si>
  <si>
    <t>1499110390</t>
  </si>
  <si>
    <t>1942942544</t>
  </si>
  <si>
    <t>2113948381</t>
  </si>
  <si>
    <t>-1214082090</t>
  </si>
  <si>
    <t>-641393330</t>
  </si>
  <si>
    <t>-1001563158</t>
  </si>
  <si>
    <t>971461922</t>
  </si>
  <si>
    <t>-874913912</t>
  </si>
  <si>
    <t>1822694065</t>
  </si>
  <si>
    <t>-1235818375</t>
  </si>
  <si>
    <t>1959132830</t>
  </si>
  <si>
    <t>-246959783</t>
  </si>
  <si>
    <t>-1684538065</t>
  </si>
  <si>
    <t>29799382</t>
  </si>
  <si>
    <t>-981309662</t>
  </si>
  <si>
    <t>-1419489608</t>
  </si>
  <si>
    <t>-1938162447</t>
  </si>
  <si>
    <t>224999670</t>
  </si>
  <si>
    <t>1394858527</t>
  </si>
  <si>
    <t>-1227481675</t>
  </si>
  <si>
    <t>92027728</t>
  </si>
  <si>
    <t>-1872334414</t>
  </si>
  <si>
    <t>1067400943</t>
  </si>
  <si>
    <t>-1593105731</t>
  </si>
  <si>
    <t>-432711645</t>
  </si>
  <si>
    <t>-1998797306</t>
  </si>
  <si>
    <t>-1414589235</t>
  </si>
  <si>
    <t>1403303142</t>
  </si>
  <si>
    <t>449976428</t>
  </si>
  <si>
    <t>1566725105</t>
  </si>
  <si>
    <t>-1982512854</t>
  </si>
  <si>
    <t>-1944359473</t>
  </si>
  <si>
    <t>-782418824</t>
  </si>
  <si>
    <t>-1401501408</t>
  </si>
  <si>
    <t>2000810685</t>
  </si>
  <si>
    <t>-1579980291</t>
  </si>
  <si>
    <t>-569399894</t>
  </si>
  <si>
    <t>-735842423</t>
  </si>
  <si>
    <t>-544377382</t>
  </si>
  <si>
    <t>-973798527</t>
  </si>
  <si>
    <t>952901124</t>
  </si>
  <si>
    <t>Čištění budov omytí dveří nebo vrat plochy přes 5,0m2</t>
  </si>
  <si>
    <t>-444680037</t>
  </si>
  <si>
    <t>962031132</t>
  </si>
  <si>
    <t>Bourání příček z cihel pálených na MVC tl do 100 mm</t>
  </si>
  <si>
    <t>568727374</t>
  </si>
  <si>
    <t>962031133</t>
  </si>
  <si>
    <t>Bourání příček z cihel pálených na MVC tl do 150 mm</t>
  </si>
  <si>
    <t>1691420942</t>
  </si>
  <si>
    <t>-661482445</t>
  </si>
  <si>
    <t>1359996934</t>
  </si>
  <si>
    <t>967031132</t>
  </si>
  <si>
    <t>Přisekání rovných ostění v cihelném zdivu na MV nebo MVC</t>
  </si>
  <si>
    <t>1872852382</t>
  </si>
  <si>
    <t>-1482447228</t>
  </si>
  <si>
    <t>968062376</t>
  </si>
  <si>
    <t>Vybourání dřevěných rámů oken zdvojených včetně křídel pl do 4 m2</t>
  </si>
  <si>
    <t>433906855</t>
  </si>
  <si>
    <t>-687727574</t>
  </si>
  <si>
    <t>-1995556805</t>
  </si>
  <si>
    <t>1806992908</t>
  </si>
  <si>
    <t>-1101716122</t>
  </si>
  <si>
    <t>-669957775</t>
  </si>
  <si>
    <t>-285472990</t>
  </si>
  <si>
    <t>27712747</t>
  </si>
  <si>
    <t>766812840</t>
  </si>
  <si>
    <t>Demontáž kuchyňských linek dřevěných nebo kovových délky do 2,1 m</t>
  </si>
  <si>
    <t>-2101304007</t>
  </si>
  <si>
    <t>-1009717847</t>
  </si>
  <si>
    <t>-1218127404</t>
  </si>
  <si>
    <t>-486850208</t>
  </si>
  <si>
    <t>-1271894713</t>
  </si>
  <si>
    <t>767113150</t>
  </si>
  <si>
    <t>Montáž stěn pro zasklení z Al profilů plochy přes 16 m2</t>
  </si>
  <si>
    <t>-1671034419</t>
  </si>
  <si>
    <t>5533000D1</t>
  </si>
  <si>
    <t>Hliníková prosklená stěna pro venkovní použití 6675 x 3220 mm, s dveřmi a nadsvětlíkem, část fixní</t>
  </si>
  <si>
    <t>ks</t>
  </si>
  <si>
    <t>-42842464</t>
  </si>
  <si>
    <t>-29964501</t>
  </si>
  <si>
    <t>8320483</t>
  </si>
  <si>
    <t>-993410789</t>
  </si>
  <si>
    <t>76764R001</t>
  </si>
  <si>
    <t>Dřevěné protipožární dveře 1kř. vel. 800/1970mm plné s požární odolností EW30-C DP3, vč. rámu, samozavírače s lištou a kování</t>
  </si>
  <si>
    <t>1575736906</t>
  </si>
  <si>
    <t>76764R002</t>
  </si>
  <si>
    <t>Al vstupní 2kř.dveře vel. 1450/2050mm prosklené, vč. rámu, kování a montáže</t>
  </si>
  <si>
    <t>1491930765</t>
  </si>
  <si>
    <t>76764R003</t>
  </si>
  <si>
    <t>-634402592</t>
  </si>
  <si>
    <t>76764R004</t>
  </si>
  <si>
    <t>Al vstupní 1kř.dveře vel. 950/2050mm prosklené, vč. rámu, kování a montáže</t>
  </si>
  <si>
    <t>-774956325</t>
  </si>
  <si>
    <t>76764R005</t>
  </si>
  <si>
    <t>Al vstupní 2kř. vel.dveře 1450/2050mm prosklené, vč. rámu, kování a montáže</t>
  </si>
  <si>
    <t>-1530820173</t>
  </si>
  <si>
    <t xml:space="preserve">Ocelová stěna (závětří) u vchodu č.22 vel. 4250 x (3000+955)mm, vč. rámu, montáže, kotvení a povrchové úpravy </t>
  </si>
  <si>
    <t>-1614583113</t>
  </si>
  <si>
    <t>76764R012</t>
  </si>
  <si>
    <t xml:space="preserve">Mříž z tahokovu před sklep.oknem vel. 1100 x 600 mm, vč. rámu, montáže, kotvení a povrchové úpravy </t>
  </si>
  <si>
    <t>85450517</t>
  </si>
  <si>
    <t>-2003335523</t>
  </si>
  <si>
    <t>-981507913</t>
  </si>
  <si>
    <t>143295567</t>
  </si>
  <si>
    <t>1407514337</t>
  </si>
  <si>
    <t>1460818706</t>
  </si>
  <si>
    <t>663918271</t>
  </si>
  <si>
    <t>979527991</t>
  </si>
  <si>
    <t>784181101</t>
  </si>
  <si>
    <t>Základní akrylátová jednonásobná penetrace podkladu v místnostech výšky do 3,80m</t>
  </si>
  <si>
    <t>-1902830909</t>
  </si>
  <si>
    <t>629212522</t>
  </si>
  <si>
    <t>784221101</t>
  </si>
  <si>
    <t>Dvojnásobné bílé malby ze směsí za sucha dobře otěruvzdorných v místnostech do 3,80 m</t>
  </si>
  <si>
    <t>-1159690929</t>
  </si>
  <si>
    <t>-612213432</t>
  </si>
  <si>
    <t>1486697812</t>
  </si>
  <si>
    <t>-2082724676</t>
  </si>
  <si>
    <t xml:space="preserve">0611 - Elektroinstalace - Uznatelné náklady </t>
  </si>
  <si>
    <t xml:space="preserve">    D1 - PSV Specifikace materiálů - Rozvaděč RS* - doplnění </t>
  </si>
  <si>
    <t xml:space="preserve">    D1.1 - PSV Specifikace materiálů -      Elektroinstalační  materiál  </t>
  </si>
  <si>
    <t xml:space="preserve">    D1.2 - PSV Specifikace materiálů - Hromosvody</t>
  </si>
  <si>
    <t xml:space="preserve">    D2.1 - PSV   ELEKTROMONTÁŽE </t>
  </si>
  <si>
    <t xml:space="preserve">    D2.2 - PSV   ELEKTROMONTÁŽE - Hromosvody</t>
  </si>
  <si>
    <t xml:space="preserve">    D2.3 - PSV   ELEKTROMONTÁŽE - Zednické výpomoci</t>
  </si>
  <si>
    <t xml:space="preserve">    HZS - Hodinové zúčtovací sazby</t>
  </si>
  <si>
    <t>D1</t>
  </si>
  <si>
    <t xml:space="preserve">PSV Specifikace materiálů - Rozvaděč RS* - doplnění </t>
  </si>
  <si>
    <t>Pol2</t>
  </si>
  <si>
    <t>proud chráníč s nadpr ochr ***-10B/1N/030AC,10A</t>
  </si>
  <si>
    <t>-1203632373</t>
  </si>
  <si>
    <t>Pol3</t>
  </si>
  <si>
    <t>pomocný materiál (prodrátování)</t>
  </si>
  <si>
    <t>94286091</t>
  </si>
  <si>
    <t>D1.1</t>
  </si>
  <si>
    <t xml:space="preserve">PSV Specifikace materiálů -      Elektroinstalační  materiál  </t>
  </si>
  <si>
    <t>Pol4</t>
  </si>
  <si>
    <t>svorkovnicová krabice KR</t>
  </si>
  <si>
    <t>1064241829</t>
  </si>
  <si>
    <t>Pol5</t>
  </si>
  <si>
    <t>svorkovnicová krabice  IP43</t>
  </si>
  <si>
    <t>566410232</t>
  </si>
  <si>
    <t>Pol6</t>
  </si>
  <si>
    <t>CYKY 3C x 1,5</t>
  </si>
  <si>
    <t>-835629858</t>
  </si>
  <si>
    <t>Pol7</t>
  </si>
  <si>
    <t>CYKYLo 3C x 1,5</t>
  </si>
  <si>
    <t>1642721216</t>
  </si>
  <si>
    <t>Pol8</t>
  </si>
  <si>
    <t>LED svítidllo 230V, 12W, s pohyb PIR čidlem</t>
  </si>
  <si>
    <t>-1941304527</t>
  </si>
  <si>
    <t>Pol9</t>
  </si>
  <si>
    <t>venkovní nástěnné LED svítidlo s čidlem</t>
  </si>
  <si>
    <t>238568786</t>
  </si>
  <si>
    <t>Pol10</t>
  </si>
  <si>
    <t>pomocné konstrukce</t>
  </si>
  <si>
    <t>1170682879</t>
  </si>
  <si>
    <t>Pol11</t>
  </si>
  <si>
    <t>sádra</t>
  </si>
  <si>
    <t>-1084101345</t>
  </si>
  <si>
    <t>D1.2</t>
  </si>
  <si>
    <t>PSV Specifikace materiálů - Hromosvody</t>
  </si>
  <si>
    <t>Pol12</t>
  </si>
  <si>
    <t>drát FeZn o 8mm</t>
  </si>
  <si>
    <t>955819014</t>
  </si>
  <si>
    <t>Pol13</t>
  </si>
  <si>
    <t>drát FeZn o 10mm</t>
  </si>
  <si>
    <t>2089841725</t>
  </si>
  <si>
    <t>Pol14</t>
  </si>
  <si>
    <t>pomoc jímač</t>
  </si>
  <si>
    <t>-1611270547</t>
  </si>
  <si>
    <t>Pol15</t>
  </si>
  <si>
    <t>podpěry PV21c/100</t>
  </si>
  <si>
    <t>-1583504934</t>
  </si>
  <si>
    <t>Pol16</t>
  </si>
  <si>
    <t>podpěry do stěny</t>
  </si>
  <si>
    <t>-119489986</t>
  </si>
  <si>
    <t>Pol17</t>
  </si>
  <si>
    <t>svorka pr přip kov konstr  SP</t>
  </si>
  <si>
    <t>1099168417</t>
  </si>
  <si>
    <t>Pol18</t>
  </si>
  <si>
    <t>svorka spojovací SS</t>
  </si>
  <si>
    <t>-1773278746</t>
  </si>
  <si>
    <t>Pol19</t>
  </si>
  <si>
    <t>svorka zkušební SZ</t>
  </si>
  <si>
    <t>-1904668431</t>
  </si>
  <si>
    <t>Pol20</t>
  </si>
  <si>
    <t>ochranný úhelník OÚ</t>
  </si>
  <si>
    <t>-71992492</t>
  </si>
  <si>
    <t>Pol21</t>
  </si>
  <si>
    <t>oddálený jímač (podpr dle stožáru, jím hrot 1m)</t>
  </si>
  <si>
    <t>-194809438</t>
  </si>
  <si>
    <t>Pol22</t>
  </si>
  <si>
    <t>izolační držáky</t>
  </si>
  <si>
    <t>-429193</t>
  </si>
  <si>
    <t>Pol23</t>
  </si>
  <si>
    <t>plast štítek</t>
  </si>
  <si>
    <t>703747435</t>
  </si>
  <si>
    <t>Pol24</t>
  </si>
  <si>
    <t>držák úhelníku</t>
  </si>
  <si>
    <t>-1773128836</t>
  </si>
  <si>
    <t>Pol25</t>
  </si>
  <si>
    <t>jímací tyč JT1,6 na bet podstavci, plast polož</t>
  </si>
  <si>
    <t>2076638497</t>
  </si>
  <si>
    <t>Pol26</t>
  </si>
  <si>
    <t>pomocné konstrukce  pro svody</t>
  </si>
  <si>
    <t>-1674282451</t>
  </si>
  <si>
    <t>Pol27</t>
  </si>
  <si>
    <t>svorka křížová SK</t>
  </si>
  <si>
    <t>-1738722827</t>
  </si>
  <si>
    <t>D2.1</t>
  </si>
  <si>
    <t xml:space="preserve">PSV   ELEKTROMONTÁŽE </t>
  </si>
  <si>
    <t>Pol28</t>
  </si>
  <si>
    <t>dozbrojení, úprava rozvaděč RS* (7ks)</t>
  </si>
  <si>
    <t>hod</t>
  </si>
  <si>
    <t>1672014060</t>
  </si>
  <si>
    <t>Pol29</t>
  </si>
  <si>
    <t>-860725541</t>
  </si>
  <si>
    <t>Pol30</t>
  </si>
  <si>
    <t>-1952993139</t>
  </si>
  <si>
    <t>Pol31</t>
  </si>
  <si>
    <t>-915033429</t>
  </si>
  <si>
    <t>Pol32</t>
  </si>
  <si>
    <t>-1805487290</t>
  </si>
  <si>
    <t>Pol33</t>
  </si>
  <si>
    <t>952579518</t>
  </si>
  <si>
    <t>Pol34</t>
  </si>
  <si>
    <t>1351484431</t>
  </si>
  <si>
    <t>Pol35</t>
  </si>
  <si>
    <t>-1909098084</t>
  </si>
  <si>
    <t>Pol36</t>
  </si>
  <si>
    <t>demontáž stávající elektroinstalace na podlažích</t>
  </si>
  <si>
    <t>-1665614211</t>
  </si>
  <si>
    <t>Pol37</t>
  </si>
  <si>
    <t>demontáž jímací soustavy a svodů</t>
  </si>
  <si>
    <t>-1524085839</t>
  </si>
  <si>
    <t>D2.2</t>
  </si>
  <si>
    <t>PSV   ELEKTROMONTÁŽE - Hromosvody</t>
  </si>
  <si>
    <t>Pol38</t>
  </si>
  <si>
    <t>-107325520</t>
  </si>
  <si>
    <t>Pol39</t>
  </si>
  <si>
    <t>47083389</t>
  </si>
  <si>
    <t>Pol40</t>
  </si>
  <si>
    <t>532442192</t>
  </si>
  <si>
    <t>Pol41</t>
  </si>
  <si>
    <t>-1138291608</t>
  </si>
  <si>
    <t>Pol42</t>
  </si>
  <si>
    <t>-1923823820</t>
  </si>
  <si>
    <t>Pol43</t>
  </si>
  <si>
    <t>-221340840</t>
  </si>
  <si>
    <t>Pol44</t>
  </si>
  <si>
    <t>1045701727</t>
  </si>
  <si>
    <t>Pol45</t>
  </si>
  <si>
    <t>1522986981</t>
  </si>
  <si>
    <t>Pol46</t>
  </si>
  <si>
    <t>-703402579</t>
  </si>
  <si>
    <t>Pol47</t>
  </si>
  <si>
    <t>-48182452</t>
  </si>
  <si>
    <t>Pol48</t>
  </si>
  <si>
    <t>-348459699</t>
  </si>
  <si>
    <t>Pol49</t>
  </si>
  <si>
    <t>1545570850</t>
  </si>
  <si>
    <t>Pol50</t>
  </si>
  <si>
    <t>-1357718385</t>
  </si>
  <si>
    <t>Pol51</t>
  </si>
  <si>
    <t>-1656321604</t>
  </si>
  <si>
    <t>Pol52</t>
  </si>
  <si>
    <t>299719423</t>
  </si>
  <si>
    <t>Pol53</t>
  </si>
  <si>
    <t>-1922216617</t>
  </si>
  <si>
    <t>D2.3</t>
  </si>
  <si>
    <t>PSV   ELEKTROMONTÁŽE - Zednické výpomoci</t>
  </si>
  <si>
    <t>Pol54</t>
  </si>
  <si>
    <t>drážky 30/30 , vč. sádrování</t>
  </si>
  <si>
    <t>-459592187</t>
  </si>
  <si>
    <t>Pol55</t>
  </si>
  <si>
    <t>protipožární prostup podlažím</t>
  </si>
  <si>
    <t>793397225</t>
  </si>
  <si>
    <t>Pol56</t>
  </si>
  <si>
    <t>kapsy</t>
  </si>
  <si>
    <t>-862172977</t>
  </si>
  <si>
    <t>Pol57</t>
  </si>
  <si>
    <t>otvor stěnou (vrtání)</t>
  </si>
  <si>
    <t>1472144963</t>
  </si>
  <si>
    <t>HZS</t>
  </si>
  <si>
    <t>Hodinové zúčtovací sazby</t>
  </si>
  <si>
    <t>HZS4212</t>
  </si>
  <si>
    <t>Hodinová zúčtovací sazba revizní technik specialista</t>
  </si>
  <si>
    <t>celek</t>
  </si>
  <si>
    <t>512</t>
  </si>
  <si>
    <t>-1464695655</t>
  </si>
  <si>
    <t xml:space="preserve">0612 - Elektroinstalace _ NOUZOVÉ OSVĚTLENÍ - NEuznatelné náklady </t>
  </si>
  <si>
    <t>412689953</t>
  </si>
  <si>
    <t>Pol8a</t>
  </si>
  <si>
    <t xml:space="preserve">LED nouzové svítidllo 230V, úsporné 1,2W, </t>
  </si>
  <si>
    <t>1691737720</t>
  </si>
  <si>
    <t>269383457</t>
  </si>
  <si>
    <t>649963497</t>
  </si>
  <si>
    <t>-989169921</t>
  </si>
  <si>
    <t>1394732689</t>
  </si>
  <si>
    <t>Pol33a</t>
  </si>
  <si>
    <t>-2126298290</t>
  </si>
  <si>
    <t>-1495420419</t>
  </si>
  <si>
    <t xml:space="preserve">0613 - Fotovoltaická elektrárna (FVE) - Uznatelné náklady </t>
  </si>
  <si>
    <t>7419_R01</t>
  </si>
  <si>
    <t>Dodávka a instalace fotovoltaické elektrárny (FVE) 92,1 KWP</t>
  </si>
  <si>
    <t>1771773740</t>
  </si>
  <si>
    <t>0621 - BD č.p.3106 - Topení - č.p.14 - Uznatelné náklady</t>
  </si>
  <si>
    <t>732 - Strojovny</t>
  </si>
  <si>
    <t>733 - Rozvod potrubí</t>
  </si>
  <si>
    <t>734 - Armatury</t>
  </si>
  <si>
    <t>799 - Ostatní</t>
  </si>
  <si>
    <t>732</t>
  </si>
  <si>
    <t>Strojovny</t>
  </si>
  <si>
    <t>732429112</t>
  </si>
  <si>
    <t>Montáž čerpadel teplovodních oběhových</t>
  </si>
  <si>
    <t>732429112a</t>
  </si>
  <si>
    <t>Oběhové čerpadlo  pracovní bod 4,3 m³/h, 2 m v.sl.  1~230 V ±10%, 50/60 Hz, 1.00 A, max. 120 W, PN10, max. čerpací výkon 8.2 m³/h, max. dopravní výška 7m vč. Izolace</t>
  </si>
  <si>
    <t>733</t>
  </si>
  <si>
    <t>Rozvod potrubí</t>
  </si>
  <si>
    <t>733111106R00</t>
  </si>
  <si>
    <t>Potrubí ocelové závitové bezešvé zesílené v kotelnách nebo strojovnách DN 25 - krátký úsek pro osazení nového odkalení</t>
  </si>
  <si>
    <t>733111108R00</t>
  </si>
  <si>
    <t>Potrubí z trubek závitových ocelových bezešvých, běžných, nízkotlaké, DN 40</t>
  </si>
  <si>
    <t>733190107R00</t>
  </si>
  <si>
    <t>Tlakové zkoušky potrubí ocelových závitových, plastových, měděných do DN40</t>
  </si>
  <si>
    <t>734</t>
  </si>
  <si>
    <t>Armatury</t>
  </si>
  <si>
    <t>734215133R00</t>
  </si>
  <si>
    <t>Ventily vypouštěcí závitové včetně dodávky materiálu automatický odvzdušňovací ventil , DN 15, PN 14, mosaz</t>
  </si>
  <si>
    <t>734235224R00</t>
  </si>
  <si>
    <t>Ventily a kohouty uzavírací závitové včetně dodávky materiálu kulový kohout, DN 25, vnitřní-vnitřní, PN 35, mosaz, s vpouštěním</t>
  </si>
  <si>
    <t>734235225R00</t>
  </si>
  <si>
    <t>Klapka zpětná,2xvnitřní závit  DN 40 PN 35, mosaz</t>
  </si>
  <si>
    <t>734235225R00.1</t>
  </si>
  <si>
    <t>Ventily a kohouty uzavírací závitové včetně dodávky materiálu kulový kohout, DN 40, vnitřní-vnitřní, PN 35, mosaz</t>
  </si>
  <si>
    <t>734152251</t>
  </si>
  <si>
    <t>Montáž třícestných závitových armatur DN40</t>
  </si>
  <si>
    <t>734209126V</t>
  </si>
  <si>
    <t>Trojcestný směšovací ventil závitový DN40, Kvs25</t>
  </si>
  <si>
    <t>734415113R00</t>
  </si>
  <si>
    <t>Teploměry technické a měřiče tepla teploměr s jímkou D 50 mm, T = 0 až 120 °C</t>
  </si>
  <si>
    <t>734181203a</t>
  </si>
  <si>
    <t>Regulátor diferenčního tlaku DN 25/32 (5-30 kPa)</t>
  </si>
  <si>
    <t>-708560259</t>
  </si>
  <si>
    <t>734181203b</t>
  </si>
  <si>
    <t>Kapilára 6mm pro RDT s vnitřním závitem DN40</t>
  </si>
  <si>
    <t>1179307448</t>
  </si>
  <si>
    <t>734181203c</t>
  </si>
  <si>
    <t>Spojky pro připojení kapiláry pro RDT 1/2"</t>
  </si>
  <si>
    <t>-830777343</t>
  </si>
  <si>
    <t>734181203d</t>
  </si>
  <si>
    <t>Připojení pro navaření pro RDT</t>
  </si>
  <si>
    <t>734256117</t>
  </si>
  <si>
    <t>Ruční vyvyžovací ventil DN40 bez vypouštění</t>
  </si>
  <si>
    <t>734295216R00</t>
  </si>
  <si>
    <t>Ostatní armatury filtry a kohouty kulové s filtrem závitové včetně dodávky materiálu filtr, DN 40, vnitřní-vnitřní závit, PN 20, mosaz</t>
  </si>
  <si>
    <t>734421102</t>
  </si>
  <si>
    <t>Tlakoměr s pevným stonkem a zpětnou klapkou tlak 0-16 bar průměr D50 mm spodní připojení</t>
  </si>
  <si>
    <t>734494213</t>
  </si>
  <si>
    <t>Návarek s trubkovým závitem G 1/2</t>
  </si>
  <si>
    <t>998734203R00</t>
  </si>
  <si>
    <t>Přesun hmot pro armatury v objektech výšky do 4 m</t>
  </si>
  <si>
    <t>%</t>
  </si>
  <si>
    <t>734100001D</t>
  </si>
  <si>
    <t>Demontáže a přemisťování armatur</t>
  </si>
  <si>
    <t>soubor</t>
  </si>
  <si>
    <t>734100001R</t>
  </si>
  <si>
    <t>Oprava (repase) nebo výměna uzavíracích armatur</t>
  </si>
  <si>
    <t>799</t>
  </si>
  <si>
    <t>Ostatní</t>
  </si>
  <si>
    <t>631547119R</t>
  </si>
  <si>
    <t>Pouzdro potrubní řezané; minerální vlákno; povrchová úprava Al fólie se skelnou mřížkou; vnitřní průměr 10,0 mm; tl. izolace 30,0 mm; provozní teplota  do 250 °C; tepelná vodivost (10°C) 0,0330 W/mK; tepelná vodivost (50°C) 0,037 W/mK</t>
  </si>
  <si>
    <t>713461121V</t>
  </si>
  <si>
    <t>Montáž Izolace potrubí-skružemi s AL folií</t>
  </si>
  <si>
    <t>713000001</t>
  </si>
  <si>
    <t>Oprava stávající tepelné izolace - doplnění</t>
  </si>
  <si>
    <t>783112101</t>
  </si>
  <si>
    <t>Nátěr potrubí syntetický  základní a vrchní do DN50</t>
  </si>
  <si>
    <t>730110001</t>
  </si>
  <si>
    <t>Vypuštění a napuštění topné vody, odvzdušnění topné soustavy</t>
  </si>
  <si>
    <t>kpl</t>
  </si>
  <si>
    <t>730200101</t>
  </si>
  <si>
    <t>Demontáže úseků rozvodů</t>
  </si>
  <si>
    <t>730879990</t>
  </si>
  <si>
    <t>Pomocný materiál - spojovací těsnící , kyslík plyn</t>
  </si>
  <si>
    <t>904      R00</t>
  </si>
  <si>
    <t>Hzs-zkousky v ramci montaz.praci</t>
  </si>
  <si>
    <t>h</t>
  </si>
  <si>
    <t>904      R02</t>
  </si>
  <si>
    <t>Hzs-zkousky v ramci montaz.praci, Topná zkouška</t>
  </si>
  <si>
    <t>0622 - BD č.p.3106 - MaR - č.p.14 - Uznatelné náklady</t>
  </si>
  <si>
    <t>M21 - Elektromontáže</t>
  </si>
  <si>
    <t>M21</t>
  </si>
  <si>
    <t>Elektromontáže</t>
  </si>
  <si>
    <t>210220020V</t>
  </si>
  <si>
    <t>Ekvitermní regulátor s týdenním programem pro ovl.směš.top.větve, D+M  RVS 63.283</t>
  </si>
  <si>
    <t>210220021V</t>
  </si>
  <si>
    <t>Sada svorek (SVS63.200)</t>
  </si>
  <si>
    <t>210220022V</t>
  </si>
  <si>
    <t>Ovládací panel pro nastavobvání ekviterm.regulátoru s displejem (AVS37.294)</t>
  </si>
  <si>
    <t>210220023V</t>
  </si>
  <si>
    <t>Skříňka pro ovládač s výřezy</t>
  </si>
  <si>
    <t>210220024V</t>
  </si>
  <si>
    <t>Plochý kabel pro napojení ovládače regulátoru (AVS82.491)</t>
  </si>
  <si>
    <t>210220025V</t>
  </si>
  <si>
    <t>Příložné čídlo teploty topné vody v potrubí  QAD36.522/109</t>
  </si>
  <si>
    <t>210220026V</t>
  </si>
  <si>
    <t>Čidlo venkovní teploty QAC34/101</t>
  </si>
  <si>
    <t>210220101V</t>
  </si>
  <si>
    <t>Rozvaděč MaR kompletní s výstrojí-viz PD, plastový nástěnný vel.54 modulů</t>
  </si>
  <si>
    <t>210220103V</t>
  </si>
  <si>
    <t>Propojovací kabely (přesná délka se určí na stavbě)</t>
  </si>
  <si>
    <t>210220104V</t>
  </si>
  <si>
    <t>Vydrátovaní a úprava rozváděčů</t>
  </si>
  <si>
    <t>210220105V</t>
  </si>
  <si>
    <t>Revize rozváděčů</t>
  </si>
  <si>
    <t>210220106V</t>
  </si>
  <si>
    <t>Připojení rozváděčů ke stávajícím elektro rozvodům napájení</t>
  </si>
  <si>
    <t>210220121V</t>
  </si>
  <si>
    <t>Montáž instalačního materiálu</t>
  </si>
  <si>
    <t>210220125V</t>
  </si>
  <si>
    <t>Spuštění systému servisním technikem , zaškolení obsluhy</t>
  </si>
  <si>
    <t>82610011</t>
  </si>
  <si>
    <t>Servopohon,  napájení 230V, 3-bod, doba chodu 30s. Max. 6 Nm, pro ventil TSV DN40, Kvs 25</t>
  </si>
  <si>
    <t>0623 - BD č.p.3106 - Topení - č.p.16 - Uznatelné náklady</t>
  </si>
  <si>
    <t>0624 - BD č.p.3106 - MaR - č.p.16 - Uznatelné náklady</t>
  </si>
  <si>
    <t>0625 - BD č.p.3106 - Topení - č.p.18 - Uznatelné náklady</t>
  </si>
  <si>
    <t>0626 - BD č.p.3106 - MaR - č.p.18 - Uznatelné náklady</t>
  </si>
  <si>
    <t>0631 - BD č.p.3373 - Topení - č.p.20 - Uznatelné náklady</t>
  </si>
  <si>
    <t>830013616</t>
  </si>
  <si>
    <t>1168727873</t>
  </si>
  <si>
    <t>1765232967</t>
  </si>
  <si>
    <t>0632 - BD č.p.3373 - MaR - č.p.20 - Uznatelné náklady</t>
  </si>
  <si>
    <t>0633 - BD č.p.3373 - Topení - č.p.22 - Uznatelné náklady</t>
  </si>
  <si>
    <t>0634 - BD č.p.3373 - MaR - č.p.22 - Uznatelné náklady</t>
  </si>
  <si>
    <t>0635 - BD č.p.3373 - Topení - č.p.24 - Uznatelné náklady</t>
  </si>
  <si>
    <t>0636 - BD č.p.3373 - MaR - č.p.24 - Uznatelné náklady</t>
  </si>
  <si>
    <t>0637 - BD č.p.3373 - Topení - č.p.26 - Uznatelné náklady</t>
  </si>
  <si>
    <t>0638 - BD č.p.3373 - MaR - č.p.26 - Uznatelné náklady</t>
  </si>
  <si>
    <t>0640 - Vedlejší rozpočtové náklady</t>
  </si>
  <si>
    <t>Slezská Ostrava</t>
  </si>
  <si>
    <t>VRN - VRN</t>
  </si>
  <si>
    <t xml:space="preserve">    VRN3 - Zařízení staveniště</t>
  </si>
  <si>
    <t xml:space="preserve">    VRN91 - OSTATNÍ NÁKLADY STAVBY</t>
  </si>
  <si>
    <t>VRN</t>
  </si>
  <si>
    <t>VRN3</t>
  </si>
  <si>
    <t>Zařízení staveniště</t>
  </si>
  <si>
    <t>R-99908</t>
  </si>
  <si>
    <t>Vybudování zařízení staveniště</t>
  </si>
  <si>
    <t>1024</t>
  </si>
  <si>
    <t>754782271</t>
  </si>
  <si>
    <t>R-99909</t>
  </si>
  <si>
    <t>Provoz zařízení staveniště</t>
  </si>
  <si>
    <t>-2053577168</t>
  </si>
  <si>
    <t>R-9991010</t>
  </si>
  <si>
    <t>Odstranění zařízení staveniště</t>
  </si>
  <si>
    <t>1014050148</t>
  </si>
  <si>
    <t>035103001</t>
  </si>
  <si>
    <t>Pronájem veřejných ploch</t>
  </si>
  <si>
    <t>soub</t>
  </si>
  <si>
    <t>1958996757</t>
  </si>
  <si>
    <t>VRN91</t>
  </si>
  <si>
    <t>OSTATNÍ NÁKLADY STAVBY</t>
  </si>
  <si>
    <t>R-99907</t>
  </si>
  <si>
    <t>Kompletační činnost zhotovitele</t>
  </si>
  <si>
    <t>-1401845342</t>
  </si>
  <si>
    <t>R-99906</t>
  </si>
  <si>
    <t>Náklady na projekční práce - dokumentace skutečného provedení stavby dle zadávací dokumentace v počtu a formátech dle SoD</t>
  </si>
  <si>
    <t>-1164161274</t>
  </si>
  <si>
    <t>11F_R001</t>
  </si>
  <si>
    <t>Odtrhové a tahové  zkoušky , zpracování kotevního plánu</t>
  </si>
  <si>
    <t>-779316193</t>
  </si>
  <si>
    <t>VN0001</t>
  </si>
  <si>
    <t>Vypracování výrobní dokumentace</t>
  </si>
  <si>
    <t>311639416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</si>
</sst>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7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9" fillId="5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right"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4" fontId="14" fillId="6" borderId="5" xfId="0" applyNumberFormat="1" applyFont="1" applyFill="1" applyBorder="1" applyAlignment="1">
      <alignment vertical="center"/>
    </xf>
    <xf numFmtId="0" fontId="0" fillId="6" borderId="5" xfId="0" applyFont="1" applyFill="1" applyBorder="1" applyAlignment="1">
      <alignment vertical="center"/>
    </xf>
    <xf numFmtId="4" fontId="15" fillId="6" borderId="0" xfId="0" applyNumberFormat="1" applyFont="1" applyFill="1" applyAlignment="1">
      <alignment vertical="center"/>
    </xf>
    <xf numFmtId="0" fontId="1" fillId="6" borderId="0" xfId="0" applyFont="1" applyFill="1" applyAlignment="1">
      <alignment vertical="center"/>
    </xf>
    <xf numFmtId="4" fontId="4" fillId="6" borderId="7" xfId="0" applyNumberFormat="1" applyFont="1" applyFill="1" applyBorder="1" applyAlignment="1">
      <alignment vertical="center"/>
    </xf>
    <xf numFmtId="0" fontId="0" fillId="6" borderId="7" xfId="0" applyFont="1" applyFill="1" applyBorder="1" applyAlignment="1">
      <alignment vertical="center"/>
    </xf>
    <xf numFmtId="0" fontId="0" fillId="6" borderId="8" xfId="0" applyFont="1" applyFill="1" applyBorder="1" applyAlignment="1">
      <alignment vertical="center"/>
    </xf>
    <xf numFmtId="4" fontId="25" fillId="6" borderId="0" xfId="0" applyNumberFormat="1" applyFont="1" applyFill="1" applyAlignment="1">
      <alignment vertical="center"/>
    </xf>
    <xf numFmtId="0" fontId="25" fillId="6" borderId="0" xfId="0" applyFont="1" applyFill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18"/>
  <sheetViews>
    <sheetView showGridLines="0" tabSelected="1" workbookViewId="0">
      <selection activeCell="E14" sqref="E14:AJ14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08" t="s">
        <v>5</v>
      </c>
      <c r="AS2" s="197"/>
      <c r="AT2" s="197"/>
      <c r="AU2" s="197"/>
      <c r="AV2" s="197"/>
      <c r="AW2" s="197"/>
      <c r="AX2" s="197"/>
      <c r="AY2" s="197"/>
      <c r="AZ2" s="197"/>
      <c r="BA2" s="197"/>
      <c r="BB2" s="197"/>
      <c r="BC2" s="197"/>
      <c r="BD2" s="197"/>
      <c r="BE2" s="197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>
      <c r="B5" s="17"/>
      <c r="D5" s="21" t="s">
        <v>13</v>
      </c>
      <c r="K5" s="196" t="s">
        <v>14</v>
      </c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7"/>
      <c r="AD5" s="197"/>
      <c r="AE5" s="197"/>
      <c r="AF5" s="197"/>
      <c r="AG5" s="197"/>
      <c r="AH5" s="197"/>
      <c r="AI5" s="197"/>
      <c r="AJ5" s="197"/>
      <c r="AK5" s="197"/>
      <c r="AL5" s="197"/>
      <c r="AM5" s="197"/>
      <c r="AN5" s="197"/>
      <c r="AO5" s="197"/>
      <c r="AR5" s="17"/>
      <c r="BE5" s="193" t="s">
        <v>15</v>
      </c>
      <c r="BS5" s="14" t="s">
        <v>6</v>
      </c>
    </row>
    <row r="6" spans="1:74" s="1" customFormat="1" ht="36.950000000000003" customHeight="1">
      <c r="B6" s="17"/>
      <c r="D6" s="23" t="s">
        <v>16</v>
      </c>
      <c r="K6" s="198" t="s">
        <v>17</v>
      </c>
      <c r="L6" s="197"/>
      <c r="M6" s="197"/>
      <c r="N6" s="197"/>
      <c r="O6" s="197"/>
      <c r="P6" s="197"/>
      <c r="Q6" s="197"/>
      <c r="R6" s="197"/>
      <c r="S6" s="197"/>
      <c r="T6" s="197"/>
      <c r="U6" s="197"/>
      <c r="V6" s="197"/>
      <c r="W6" s="197"/>
      <c r="X6" s="197"/>
      <c r="Y6" s="197"/>
      <c r="Z6" s="197"/>
      <c r="AA6" s="197"/>
      <c r="AB6" s="197"/>
      <c r="AC6" s="197"/>
      <c r="AD6" s="197"/>
      <c r="AE6" s="197"/>
      <c r="AF6" s="197"/>
      <c r="AG6" s="197"/>
      <c r="AH6" s="197"/>
      <c r="AI6" s="197"/>
      <c r="AJ6" s="197"/>
      <c r="AK6" s="197"/>
      <c r="AL6" s="197"/>
      <c r="AM6" s="197"/>
      <c r="AN6" s="197"/>
      <c r="AO6" s="197"/>
      <c r="AR6" s="17"/>
      <c r="BE6" s="194"/>
      <c r="BS6" s="14" t="s">
        <v>6</v>
      </c>
    </row>
    <row r="7" spans="1:74" s="1" customFormat="1" ht="12" customHeight="1">
      <c r="B7" s="17"/>
      <c r="D7" s="24" t="s">
        <v>18</v>
      </c>
      <c r="K7" s="22" t="s">
        <v>19</v>
      </c>
      <c r="AK7" s="24" t="s">
        <v>20</v>
      </c>
      <c r="AN7" s="22" t="s">
        <v>1</v>
      </c>
      <c r="AR7" s="17"/>
      <c r="BE7" s="194"/>
      <c r="BS7" s="14" t="s">
        <v>6</v>
      </c>
    </row>
    <row r="8" spans="1:74" s="1" customFormat="1" ht="12" customHeight="1">
      <c r="B8" s="17"/>
      <c r="D8" s="24" t="s">
        <v>21</v>
      </c>
      <c r="K8" s="22" t="s">
        <v>22</v>
      </c>
      <c r="AK8" s="24" t="s">
        <v>23</v>
      </c>
      <c r="AN8" s="25" t="s">
        <v>24</v>
      </c>
      <c r="AR8" s="17"/>
      <c r="BE8" s="194"/>
      <c r="BS8" s="14" t="s">
        <v>6</v>
      </c>
    </row>
    <row r="9" spans="1:74" s="1" customFormat="1" ht="14.45" customHeight="1">
      <c r="B9" s="17"/>
      <c r="AR9" s="17"/>
      <c r="BE9" s="194"/>
      <c r="BS9" s="14" t="s">
        <v>6</v>
      </c>
    </row>
    <row r="10" spans="1:74" s="1" customFormat="1" ht="12" customHeight="1">
      <c r="B10" s="17"/>
      <c r="D10" s="24" t="s">
        <v>25</v>
      </c>
      <c r="AK10" s="24" t="s">
        <v>26</v>
      </c>
      <c r="AN10" s="22" t="s">
        <v>1</v>
      </c>
      <c r="AR10" s="17"/>
      <c r="BE10" s="194"/>
      <c r="BS10" s="14" t="s">
        <v>6</v>
      </c>
    </row>
    <row r="11" spans="1:74" s="1" customFormat="1" ht="18.399999999999999" customHeight="1">
      <c r="B11" s="17"/>
      <c r="E11" s="22" t="s">
        <v>27</v>
      </c>
      <c r="AK11" s="24" t="s">
        <v>28</v>
      </c>
      <c r="AN11" s="22" t="s">
        <v>1</v>
      </c>
      <c r="AR11" s="17"/>
      <c r="BE11" s="194"/>
      <c r="BS11" s="14" t="s">
        <v>6</v>
      </c>
    </row>
    <row r="12" spans="1:74" s="1" customFormat="1" ht="6.95" customHeight="1">
      <c r="B12" s="17"/>
      <c r="AR12" s="17"/>
      <c r="BE12" s="194"/>
      <c r="BS12" s="14" t="s">
        <v>6</v>
      </c>
    </row>
    <row r="13" spans="1:74" s="1" customFormat="1" ht="12" customHeight="1">
      <c r="B13" s="17"/>
      <c r="D13" s="24" t="s">
        <v>29</v>
      </c>
      <c r="AK13" s="24" t="s">
        <v>26</v>
      </c>
      <c r="AN13" s="26" t="s">
        <v>30</v>
      </c>
      <c r="AR13" s="17"/>
      <c r="BE13" s="194"/>
      <c r="BS13" s="14" t="s">
        <v>6</v>
      </c>
    </row>
    <row r="14" spans="1:74" ht="12.75">
      <c r="B14" s="17"/>
      <c r="E14" s="199" t="s">
        <v>30</v>
      </c>
      <c r="F14" s="200"/>
      <c r="G14" s="200"/>
      <c r="H14" s="200"/>
      <c r="I14" s="200"/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200"/>
      <c r="W14" s="200"/>
      <c r="X14" s="200"/>
      <c r="Y14" s="200"/>
      <c r="Z14" s="200"/>
      <c r="AA14" s="200"/>
      <c r="AB14" s="200"/>
      <c r="AC14" s="200"/>
      <c r="AD14" s="200"/>
      <c r="AE14" s="200"/>
      <c r="AF14" s="200"/>
      <c r="AG14" s="200"/>
      <c r="AH14" s="200"/>
      <c r="AI14" s="200"/>
      <c r="AJ14" s="200"/>
      <c r="AK14" s="24" t="s">
        <v>28</v>
      </c>
      <c r="AN14" s="26" t="s">
        <v>30</v>
      </c>
      <c r="AR14" s="17"/>
      <c r="BE14" s="194"/>
      <c r="BS14" s="14" t="s">
        <v>6</v>
      </c>
    </row>
    <row r="15" spans="1:74" s="1" customFormat="1" ht="6.95" customHeight="1">
      <c r="B15" s="17"/>
      <c r="AR15" s="17"/>
      <c r="BE15" s="194"/>
      <c r="BS15" s="14" t="s">
        <v>3</v>
      </c>
    </row>
    <row r="16" spans="1:74" s="1" customFormat="1" ht="12" customHeight="1">
      <c r="B16" s="17"/>
      <c r="D16" s="24" t="s">
        <v>31</v>
      </c>
      <c r="AK16" s="24" t="s">
        <v>26</v>
      </c>
      <c r="AN16" s="22" t="s">
        <v>32</v>
      </c>
      <c r="AR16" s="17"/>
      <c r="BE16" s="194"/>
      <c r="BS16" s="14" t="s">
        <v>3</v>
      </c>
    </row>
    <row r="17" spans="1:71" s="1" customFormat="1" ht="18.399999999999999" customHeight="1">
      <c r="B17" s="17"/>
      <c r="E17" s="22" t="s">
        <v>33</v>
      </c>
      <c r="AK17" s="24" t="s">
        <v>28</v>
      </c>
      <c r="AN17" s="22" t="s">
        <v>34</v>
      </c>
      <c r="AR17" s="17"/>
      <c r="BE17" s="194"/>
      <c r="BS17" s="14" t="s">
        <v>35</v>
      </c>
    </row>
    <row r="18" spans="1:71" s="1" customFormat="1" ht="6.95" customHeight="1">
      <c r="B18" s="17"/>
      <c r="AR18" s="17"/>
      <c r="BE18" s="194"/>
      <c r="BS18" s="14" t="s">
        <v>6</v>
      </c>
    </row>
    <row r="19" spans="1:71" s="1" customFormat="1" ht="12" customHeight="1">
      <c r="B19" s="17"/>
      <c r="D19" s="24" t="s">
        <v>36</v>
      </c>
      <c r="AK19" s="24" t="s">
        <v>26</v>
      </c>
      <c r="AN19" s="22" t="s">
        <v>1</v>
      </c>
      <c r="AR19" s="17"/>
      <c r="BE19" s="194"/>
      <c r="BS19" s="14" t="s">
        <v>6</v>
      </c>
    </row>
    <row r="20" spans="1:71" s="1" customFormat="1" ht="18.399999999999999" customHeight="1">
      <c r="B20" s="17"/>
      <c r="E20" s="22"/>
      <c r="AK20" s="24" t="s">
        <v>28</v>
      </c>
      <c r="AN20" s="22" t="s">
        <v>1</v>
      </c>
      <c r="AR20" s="17"/>
      <c r="BE20" s="194"/>
      <c r="BS20" s="14" t="s">
        <v>35</v>
      </c>
    </row>
    <row r="21" spans="1:71" s="1" customFormat="1" ht="6.95" customHeight="1">
      <c r="B21" s="17"/>
      <c r="AR21" s="17"/>
      <c r="BE21" s="194"/>
    </row>
    <row r="22" spans="1:71" s="1" customFormat="1" ht="12" customHeight="1">
      <c r="B22" s="17"/>
      <c r="D22" s="24" t="s">
        <v>38</v>
      </c>
      <c r="AR22" s="17"/>
      <c r="BE22" s="194"/>
    </row>
    <row r="23" spans="1:71" s="1" customFormat="1" ht="16.5" customHeight="1">
      <c r="B23" s="17"/>
      <c r="E23" s="201" t="s">
        <v>1</v>
      </c>
      <c r="F23" s="201"/>
      <c r="G23" s="201"/>
      <c r="H23" s="201"/>
      <c r="I23" s="201"/>
      <c r="J23" s="201"/>
      <c r="K23" s="201"/>
      <c r="L23" s="201"/>
      <c r="M23" s="201"/>
      <c r="N23" s="201"/>
      <c r="O23" s="201"/>
      <c r="P23" s="201"/>
      <c r="Q23" s="201"/>
      <c r="R23" s="201"/>
      <c r="S23" s="201"/>
      <c r="T23" s="201"/>
      <c r="U23" s="201"/>
      <c r="V23" s="201"/>
      <c r="W23" s="201"/>
      <c r="X23" s="201"/>
      <c r="Y23" s="201"/>
      <c r="Z23" s="201"/>
      <c r="AA23" s="201"/>
      <c r="AB23" s="201"/>
      <c r="AC23" s="201"/>
      <c r="AD23" s="201"/>
      <c r="AE23" s="201"/>
      <c r="AF23" s="201"/>
      <c r="AG23" s="201"/>
      <c r="AH23" s="201"/>
      <c r="AI23" s="201"/>
      <c r="AJ23" s="201"/>
      <c r="AK23" s="201"/>
      <c r="AL23" s="201"/>
      <c r="AM23" s="201"/>
      <c r="AN23" s="201"/>
      <c r="AR23" s="17"/>
      <c r="BE23" s="194"/>
    </row>
    <row r="24" spans="1:71" s="1" customFormat="1" ht="6.95" customHeight="1">
      <c r="B24" s="17"/>
      <c r="AR24" s="17"/>
      <c r="BE24" s="194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94"/>
    </row>
    <row r="26" spans="1:71" s="2" customFormat="1" ht="25.9" customHeight="1">
      <c r="A26" s="29"/>
      <c r="B26" s="30"/>
      <c r="C26" s="29"/>
      <c r="D26" s="31" t="s">
        <v>39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27">
        <f>ROUND(AG94,2)</f>
        <v>0</v>
      </c>
      <c r="AL26" s="228"/>
      <c r="AM26" s="228"/>
      <c r="AN26" s="228"/>
      <c r="AO26" s="228"/>
      <c r="AP26" s="29"/>
      <c r="AQ26" s="29"/>
      <c r="AR26" s="30"/>
      <c r="BE26" s="194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94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02" t="s">
        <v>40</v>
      </c>
      <c r="M28" s="202"/>
      <c r="N28" s="202"/>
      <c r="O28" s="202"/>
      <c r="P28" s="202"/>
      <c r="Q28" s="29"/>
      <c r="R28" s="29"/>
      <c r="S28" s="29"/>
      <c r="T28" s="29"/>
      <c r="U28" s="29"/>
      <c r="V28" s="29"/>
      <c r="W28" s="202" t="s">
        <v>41</v>
      </c>
      <c r="X28" s="202"/>
      <c r="Y28" s="202"/>
      <c r="Z28" s="202"/>
      <c r="AA28" s="202"/>
      <c r="AB28" s="202"/>
      <c r="AC28" s="202"/>
      <c r="AD28" s="202"/>
      <c r="AE28" s="202"/>
      <c r="AF28" s="29"/>
      <c r="AG28" s="29"/>
      <c r="AH28" s="29"/>
      <c r="AI28" s="29"/>
      <c r="AJ28" s="29"/>
      <c r="AK28" s="202" t="s">
        <v>42</v>
      </c>
      <c r="AL28" s="202"/>
      <c r="AM28" s="202"/>
      <c r="AN28" s="202"/>
      <c r="AO28" s="202"/>
      <c r="AP28" s="29"/>
      <c r="AQ28" s="29"/>
      <c r="AR28" s="30"/>
      <c r="BE28" s="194"/>
    </row>
    <row r="29" spans="1:71" s="3" customFormat="1" ht="14.45" customHeight="1">
      <c r="B29" s="34"/>
      <c r="D29" s="24" t="s">
        <v>43</v>
      </c>
      <c r="F29" s="24" t="s">
        <v>44</v>
      </c>
      <c r="L29" s="205">
        <v>0.21</v>
      </c>
      <c r="M29" s="204"/>
      <c r="N29" s="204"/>
      <c r="O29" s="204"/>
      <c r="P29" s="204"/>
      <c r="W29" s="203">
        <f>ROUND(AZ94, 2)</f>
        <v>0</v>
      </c>
      <c r="X29" s="204"/>
      <c r="Y29" s="204"/>
      <c r="Z29" s="204"/>
      <c r="AA29" s="204"/>
      <c r="AB29" s="204"/>
      <c r="AC29" s="204"/>
      <c r="AD29" s="204"/>
      <c r="AE29" s="204"/>
      <c r="AK29" s="203">
        <f>ROUND(AV94, 2)</f>
        <v>0</v>
      </c>
      <c r="AL29" s="204"/>
      <c r="AM29" s="204"/>
      <c r="AN29" s="204"/>
      <c r="AO29" s="204"/>
      <c r="AR29" s="34"/>
      <c r="BE29" s="195"/>
    </row>
    <row r="30" spans="1:71" s="3" customFormat="1" ht="14.45" customHeight="1">
      <c r="B30" s="34"/>
      <c r="F30" s="24" t="s">
        <v>45</v>
      </c>
      <c r="L30" s="205">
        <v>0.15</v>
      </c>
      <c r="M30" s="204"/>
      <c r="N30" s="204"/>
      <c r="O30" s="204"/>
      <c r="P30" s="204"/>
      <c r="W30" s="229">
        <f>ROUND(BA94, 2)</f>
        <v>0</v>
      </c>
      <c r="X30" s="230"/>
      <c r="Y30" s="230"/>
      <c r="Z30" s="230"/>
      <c r="AA30" s="230"/>
      <c r="AB30" s="230"/>
      <c r="AC30" s="230"/>
      <c r="AD30" s="230"/>
      <c r="AE30" s="230"/>
      <c r="AK30" s="229">
        <f>ROUND(AW94, 2)</f>
        <v>0</v>
      </c>
      <c r="AL30" s="230"/>
      <c r="AM30" s="230"/>
      <c r="AN30" s="230"/>
      <c r="AO30" s="230"/>
      <c r="AR30" s="34"/>
      <c r="BE30" s="195"/>
    </row>
    <row r="31" spans="1:71" s="3" customFormat="1" ht="14.45" hidden="1" customHeight="1">
      <c r="B31" s="34"/>
      <c r="F31" s="24" t="s">
        <v>46</v>
      </c>
      <c r="L31" s="205">
        <v>0.21</v>
      </c>
      <c r="M31" s="204"/>
      <c r="N31" s="204"/>
      <c r="O31" s="204"/>
      <c r="P31" s="204"/>
      <c r="W31" s="203">
        <f>ROUND(BB94, 2)</f>
        <v>0</v>
      </c>
      <c r="X31" s="204"/>
      <c r="Y31" s="204"/>
      <c r="Z31" s="204"/>
      <c r="AA31" s="204"/>
      <c r="AB31" s="204"/>
      <c r="AC31" s="204"/>
      <c r="AD31" s="204"/>
      <c r="AE31" s="204"/>
      <c r="AK31" s="203">
        <v>0</v>
      </c>
      <c r="AL31" s="204"/>
      <c r="AM31" s="204"/>
      <c r="AN31" s="204"/>
      <c r="AO31" s="204"/>
      <c r="AR31" s="34"/>
      <c r="BE31" s="195"/>
    </row>
    <row r="32" spans="1:71" s="3" customFormat="1" ht="14.45" hidden="1" customHeight="1">
      <c r="B32" s="34"/>
      <c r="F32" s="24" t="s">
        <v>47</v>
      </c>
      <c r="L32" s="205">
        <v>0.15</v>
      </c>
      <c r="M32" s="204"/>
      <c r="N32" s="204"/>
      <c r="O32" s="204"/>
      <c r="P32" s="204"/>
      <c r="W32" s="203">
        <f>ROUND(BC94, 2)</f>
        <v>0</v>
      </c>
      <c r="X32" s="204"/>
      <c r="Y32" s="204"/>
      <c r="Z32" s="204"/>
      <c r="AA32" s="204"/>
      <c r="AB32" s="204"/>
      <c r="AC32" s="204"/>
      <c r="AD32" s="204"/>
      <c r="AE32" s="204"/>
      <c r="AK32" s="203">
        <v>0</v>
      </c>
      <c r="AL32" s="204"/>
      <c r="AM32" s="204"/>
      <c r="AN32" s="204"/>
      <c r="AO32" s="204"/>
      <c r="AR32" s="34"/>
      <c r="BE32" s="195"/>
    </row>
    <row r="33" spans="1:57" s="3" customFormat="1" ht="14.45" hidden="1" customHeight="1">
      <c r="B33" s="34"/>
      <c r="F33" s="24" t="s">
        <v>48</v>
      </c>
      <c r="L33" s="205">
        <v>0</v>
      </c>
      <c r="M33" s="204"/>
      <c r="N33" s="204"/>
      <c r="O33" s="204"/>
      <c r="P33" s="204"/>
      <c r="W33" s="203">
        <f>ROUND(BD94, 2)</f>
        <v>0</v>
      </c>
      <c r="X33" s="204"/>
      <c r="Y33" s="204"/>
      <c r="Z33" s="204"/>
      <c r="AA33" s="204"/>
      <c r="AB33" s="204"/>
      <c r="AC33" s="204"/>
      <c r="AD33" s="204"/>
      <c r="AE33" s="204"/>
      <c r="AK33" s="203">
        <v>0</v>
      </c>
      <c r="AL33" s="204"/>
      <c r="AM33" s="204"/>
      <c r="AN33" s="204"/>
      <c r="AO33" s="204"/>
      <c r="AR33" s="34"/>
      <c r="BE33" s="195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194"/>
    </row>
    <row r="35" spans="1:57" s="2" customFormat="1" ht="25.9" customHeight="1">
      <c r="A35" s="29"/>
      <c r="B35" s="30"/>
      <c r="C35" s="35"/>
      <c r="D35" s="36" t="s">
        <v>49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50</v>
      </c>
      <c r="U35" s="37"/>
      <c r="V35" s="37"/>
      <c r="W35" s="37"/>
      <c r="X35" s="207" t="s">
        <v>51</v>
      </c>
      <c r="Y35" s="206"/>
      <c r="Z35" s="206"/>
      <c r="AA35" s="206"/>
      <c r="AB35" s="206"/>
      <c r="AC35" s="37"/>
      <c r="AD35" s="37"/>
      <c r="AE35" s="37"/>
      <c r="AF35" s="37"/>
      <c r="AG35" s="37"/>
      <c r="AH35" s="37"/>
      <c r="AI35" s="37"/>
      <c r="AJ35" s="37"/>
      <c r="AK35" s="231">
        <f>SUM(AK26:AK33)</f>
        <v>0</v>
      </c>
      <c r="AL35" s="232"/>
      <c r="AM35" s="232"/>
      <c r="AN35" s="232"/>
      <c r="AO35" s="233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9"/>
      <c r="D49" s="40" t="s">
        <v>52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53</v>
      </c>
      <c r="AI49" s="41"/>
      <c r="AJ49" s="41"/>
      <c r="AK49" s="41"/>
      <c r="AL49" s="41"/>
      <c r="AM49" s="41"/>
      <c r="AN49" s="41"/>
      <c r="AO49" s="41"/>
      <c r="AR49" s="39"/>
    </row>
    <row r="50" spans="1:57" ht="11.25">
      <c r="B50" s="17"/>
      <c r="AR50" s="17"/>
    </row>
    <row r="51" spans="1:57" ht="11.25">
      <c r="B51" s="17"/>
      <c r="AR51" s="17"/>
    </row>
    <row r="52" spans="1:57" ht="11.25">
      <c r="B52" s="17"/>
      <c r="AR52" s="17"/>
    </row>
    <row r="53" spans="1:57" ht="11.25">
      <c r="B53" s="17"/>
      <c r="AR53" s="17"/>
    </row>
    <row r="54" spans="1:57" ht="11.25">
      <c r="B54" s="17"/>
      <c r="AR54" s="17"/>
    </row>
    <row r="55" spans="1:57" ht="11.25">
      <c r="B55" s="17"/>
      <c r="AR55" s="17"/>
    </row>
    <row r="56" spans="1:57" ht="11.25">
      <c r="B56" s="17"/>
      <c r="AR56" s="17"/>
    </row>
    <row r="57" spans="1:57" ht="11.25">
      <c r="B57" s="17"/>
      <c r="AR57" s="17"/>
    </row>
    <row r="58" spans="1:57" ht="11.25">
      <c r="B58" s="17"/>
      <c r="AR58" s="17"/>
    </row>
    <row r="59" spans="1:57" ht="11.25">
      <c r="B59" s="17"/>
      <c r="AR59" s="17"/>
    </row>
    <row r="60" spans="1:57" s="2" customFormat="1" ht="12.75">
      <c r="A60" s="29"/>
      <c r="B60" s="30"/>
      <c r="C60" s="29"/>
      <c r="D60" s="42" t="s">
        <v>54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55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54</v>
      </c>
      <c r="AI60" s="32"/>
      <c r="AJ60" s="32"/>
      <c r="AK60" s="32"/>
      <c r="AL60" s="32"/>
      <c r="AM60" s="42" t="s">
        <v>55</v>
      </c>
      <c r="AN60" s="32"/>
      <c r="AO60" s="32"/>
      <c r="AP60" s="29"/>
      <c r="AQ60" s="29"/>
      <c r="AR60" s="30"/>
      <c r="BE60" s="29"/>
    </row>
    <row r="61" spans="1:57" ht="11.25">
      <c r="B61" s="17"/>
      <c r="AR61" s="17"/>
    </row>
    <row r="62" spans="1:57" ht="11.25">
      <c r="B62" s="17"/>
      <c r="AR62" s="17"/>
    </row>
    <row r="63" spans="1:57" ht="11.25">
      <c r="B63" s="17"/>
      <c r="AR63" s="17"/>
    </row>
    <row r="64" spans="1:57" s="2" customFormat="1" ht="12.75">
      <c r="A64" s="29"/>
      <c r="B64" s="30"/>
      <c r="C64" s="29"/>
      <c r="D64" s="40" t="s">
        <v>56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57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 ht="11.25">
      <c r="B65" s="17"/>
      <c r="AR65" s="17"/>
    </row>
    <row r="66" spans="1:57" ht="11.25">
      <c r="B66" s="17"/>
      <c r="AR66" s="17"/>
    </row>
    <row r="67" spans="1:57" ht="11.25">
      <c r="B67" s="17"/>
      <c r="AR67" s="17"/>
    </row>
    <row r="68" spans="1:57" ht="11.25">
      <c r="B68" s="17"/>
      <c r="AR68" s="17"/>
    </row>
    <row r="69" spans="1:57" ht="11.25">
      <c r="B69" s="17"/>
      <c r="AR69" s="17"/>
    </row>
    <row r="70" spans="1:57" ht="11.25">
      <c r="B70" s="17"/>
      <c r="AR70" s="17"/>
    </row>
    <row r="71" spans="1:57" ht="11.25">
      <c r="B71" s="17"/>
      <c r="AR71" s="17"/>
    </row>
    <row r="72" spans="1:57" ht="11.25">
      <c r="B72" s="17"/>
      <c r="AR72" s="17"/>
    </row>
    <row r="73" spans="1:57" ht="11.25">
      <c r="B73" s="17"/>
      <c r="AR73" s="17"/>
    </row>
    <row r="74" spans="1:57" ht="11.25">
      <c r="B74" s="17"/>
      <c r="AR74" s="17"/>
    </row>
    <row r="75" spans="1:57" s="2" customFormat="1" ht="12.75">
      <c r="A75" s="29"/>
      <c r="B75" s="30"/>
      <c r="C75" s="29"/>
      <c r="D75" s="42" t="s">
        <v>54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55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54</v>
      </c>
      <c r="AI75" s="32"/>
      <c r="AJ75" s="32"/>
      <c r="AK75" s="32"/>
      <c r="AL75" s="32"/>
      <c r="AM75" s="42" t="s">
        <v>55</v>
      </c>
      <c r="AN75" s="32"/>
      <c r="AO75" s="32"/>
      <c r="AP75" s="29"/>
      <c r="AQ75" s="29"/>
      <c r="AR75" s="30"/>
      <c r="BE75" s="29"/>
    </row>
    <row r="76" spans="1:57" s="2" customFormat="1" ht="11.25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18" t="s">
        <v>58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13</v>
      </c>
      <c r="L84" s="4" t="str">
        <f>K5</f>
        <v>2003</v>
      </c>
      <c r="AR84" s="48"/>
    </row>
    <row r="85" spans="1:91" s="5" customFormat="1" ht="36.950000000000003" customHeight="1">
      <c r="B85" s="49"/>
      <c r="C85" s="50" t="s">
        <v>16</v>
      </c>
      <c r="L85" s="210" t="str">
        <f>K6</f>
        <v>Revitalizace polyfunkčního bytového domu- ul.Petra Křičky č.p.3106, 3373 - Ostrava</v>
      </c>
      <c r="M85" s="211"/>
      <c r="N85" s="211"/>
      <c r="O85" s="211"/>
      <c r="P85" s="211"/>
      <c r="Q85" s="211"/>
      <c r="R85" s="211"/>
      <c r="S85" s="211"/>
      <c r="T85" s="211"/>
      <c r="U85" s="211"/>
      <c r="V85" s="211"/>
      <c r="W85" s="211"/>
      <c r="X85" s="211"/>
      <c r="Y85" s="211"/>
      <c r="Z85" s="211"/>
      <c r="AA85" s="211"/>
      <c r="AB85" s="211"/>
      <c r="AC85" s="211"/>
      <c r="AD85" s="211"/>
      <c r="AE85" s="211"/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21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Ostrava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23</v>
      </c>
      <c r="AJ87" s="29"/>
      <c r="AK87" s="29"/>
      <c r="AL87" s="29"/>
      <c r="AM87" s="214" t="str">
        <f>IF(AN8= "","",AN8)</f>
        <v>6. 3. 2020</v>
      </c>
      <c r="AN87" s="214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4" t="s">
        <v>25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31</v>
      </c>
      <c r="AJ89" s="29"/>
      <c r="AK89" s="29"/>
      <c r="AL89" s="29"/>
      <c r="AM89" s="212" t="str">
        <f>IF(E17="","",E17)</f>
        <v>MS-projekce s.r.o.</v>
      </c>
      <c r="AN89" s="213"/>
      <c r="AO89" s="213"/>
      <c r="AP89" s="213"/>
      <c r="AQ89" s="29"/>
      <c r="AR89" s="30"/>
      <c r="AS89" s="215" t="s">
        <v>59</v>
      </c>
      <c r="AT89" s="216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4" t="s">
        <v>29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36</v>
      </c>
      <c r="AJ90" s="29"/>
      <c r="AK90" s="29"/>
      <c r="AL90" s="29"/>
      <c r="AM90" s="212" t="str">
        <f>IF(E20="","",E20)</f>
        <v/>
      </c>
      <c r="AN90" s="213"/>
      <c r="AO90" s="213"/>
      <c r="AP90" s="213"/>
      <c r="AQ90" s="29"/>
      <c r="AR90" s="30"/>
      <c r="AS90" s="217"/>
      <c r="AT90" s="218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17"/>
      <c r="AT91" s="218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190" t="s">
        <v>60</v>
      </c>
      <c r="D92" s="191"/>
      <c r="E92" s="191"/>
      <c r="F92" s="191"/>
      <c r="G92" s="191"/>
      <c r="H92" s="57"/>
      <c r="I92" s="209" t="s">
        <v>61</v>
      </c>
      <c r="J92" s="191"/>
      <c r="K92" s="191"/>
      <c r="L92" s="191"/>
      <c r="M92" s="191"/>
      <c r="N92" s="191"/>
      <c r="O92" s="191"/>
      <c r="P92" s="191"/>
      <c r="Q92" s="191"/>
      <c r="R92" s="191"/>
      <c r="S92" s="191"/>
      <c r="T92" s="191"/>
      <c r="U92" s="191"/>
      <c r="V92" s="191"/>
      <c r="W92" s="191"/>
      <c r="X92" s="191"/>
      <c r="Y92" s="191"/>
      <c r="Z92" s="191"/>
      <c r="AA92" s="191"/>
      <c r="AB92" s="191"/>
      <c r="AC92" s="191"/>
      <c r="AD92" s="191"/>
      <c r="AE92" s="191"/>
      <c r="AF92" s="191"/>
      <c r="AG92" s="220" t="s">
        <v>62</v>
      </c>
      <c r="AH92" s="191"/>
      <c r="AI92" s="191"/>
      <c r="AJ92" s="191"/>
      <c r="AK92" s="191"/>
      <c r="AL92" s="191"/>
      <c r="AM92" s="191"/>
      <c r="AN92" s="209" t="s">
        <v>63</v>
      </c>
      <c r="AO92" s="191"/>
      <c r="AP92" s="219"/>
      <c r="AQ92" s="58" t="s">
        <v>64</v>
      </c>
      <c r="AR92" s="30"/>
      <c r="AS92" s="59" t="s">
        <v>65</v>
      </c>
      <c r="AT92" s="60" t="s">
        <v>66</v>
      </c>
      <c r="AU92" s="60" t="s">
        <v>67</v>
      </c>
      <c r="AV92" s="60" t="s">
        <v>68</v>
      </c>
      <c r="AW92" s="60" t="s">
        <v>69</v>
      </c>
      <c r="AX92" s="60" t="s">
        <v>70</v>
      </c>
      <c r="AY92" s="60" t="s">
        <v>71</v>
      </c>
      <c r="AZ92" s="60" t="s">
        <v>72</v>
      </c>
      <c r="BA92" s="60" t="s">
        <v>73</v>
      </c>
      <c r="BB92" s="60" t="s">
        <v>74</v>
      </c>
      <c r="BC92" s="60" t="s">
        <v>75</v>
      </c>
      <c r="BD92" s="61" t="s">
        <v>76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77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21">
        <f>ROUND(SUM(AG95:AG116),2)</f>
        <v>0</v>
      </c>
      <c r="AH94" s="221"/>
      <c r="AI94" s="221"/>
      <c r="AJ94" s="221"/>
      <c r="AK94" s="221"/>
      <c r="AL94" s="221"/>
      <c r="AM94" s="221"/>
      <c r="AN94" s="222">
        <f t="shared" ref="AN94:AN116" si="0">SUM(AG94,AT94)</f>
        <v>0</v>
      </c>
      <c r="AO94" s="222"/>
      <c r="AP94" s="222"/>
      <c r="AQ94" s="69" t="s">
        <v>1</v>
      </c>
      <c r="AR94" s="65"/>
      <c r="AS94" s="70">
        <f>ROUND(SUM(AS95:AS116),2)</f>
        <v>0</v>
      </c>
      <c r="AT94" s="71">
        <f t="shared" ref="AT94:AT116" si="1">ROUND(SUM(AV94:AW94),2)</f>
        <v>0</v>
      </c>
      <c r="AU94" s="72">
        <f>ROUND(SUM(AU95:AU116),5)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ROUND(SUM(AZ95:AZ116),2)</f>
        <v>0</v>
      </c>
      <c r="BA94" s="71">
        <f>ROUND(SUM(BA95:BA116),2)</f>
        <v>0</v>
      </c>
      <c r="BB94" s="71">
        <f>ROUND(SUM(BB95:BB116),2)</f>
        <v>0</v>
      </c>
      <c r="BC94" s="71">
        <f>ROUND(SUM(BC95:BC116),2)</f>
        <v>0</v>
      </c>
      <c r="BD94" s="73">
        <f>ROUND(SUM(BD95:BD116),2)</f>
        <v>0</v>
      </c>
      <c r="BS94" s="74" t="s">
        <v>78</v>
      </c>
      <c r="BT94" s="74" t="s">
        <v>79</v>
      </c>
      <c r="BU94" s="75" t="s">
        <v>80</v>
      </c>
      <c r="BV94" s="74" t="s">
        <v>81</v>
      </c>
      <c r="BW94" s="74" t="s">
        <v>4</v>
      </c>
      <c r="BX94" s="74" t="s">
        <v>82</v>
      </c>
      <c r="CL94" s="74" t="s">
        <v>19</v>
      </c>
    </row>
    <row r="95" spans="1:91" s="7" customFormat="1" ht="34.5" customHeight="1">
      <c r="A95" s="76" t="s">
        <v>83</v>
      </c>
      <c r="B95" s="77"/>
      <c r="C95" s="78"/>
      <c r="D95" s="192" t="s">
        <v>84</v>
      </c>
      <c r="E95" s="192"/>
      <c r="F95" s="192"/>
      <c r="G95" s="192"/>
      <c r="H95" s="192"/>
      <c r="I95" s="79"/>
      <c r="J95" s="192" t="s">
        <v>85</v>
      </c>
      <c r="K95" s="192"/>
      <c r="L95" s="192"/>
      <c r="M95" s="192"/>
      <c r="N95" s="192"/>
      <c r="O95" s="192"/>
      <c r="P95" s="192"/>
      <c r="Q95" s="192"/>
      <c r="R95" s="192"/>
      <c r="S95" s="192"/>
      <c r="T95" s="192"/>
      <c r="U95" s="192"/>
      <c r="V95" s="192"/>
      <c r="W95" s="192"/>
      <c r="X95" s="192"/>
      <c r="Y95" s="192"/>
      <c r="Z95" s="192"/>
      <c r="AA95" s="192"/>
      <c r="AB95" s="192"/>
      <c r="AC95" s="192"/>
      <c r="AD95" s="192"/>
      <c r="AE95" s="192"/>
      <c r="AF95" s="192"/>
      <c r="AG95" s="234">
        <f>'0601 - Bytový dům č.p.310...'!J30</f>
        <v>0</v>
      </c>
      <c r="AH95" s="235"/>
      <c r="AI95" s="235"/>
      <c r="AJ95" s="235"/>
      <c r="AK95" s="235"/>
      <c r="AL95" s="235"/>
      <c r="AM95" s="235"/>
      <c r="AN95" s="234">
        <f t="shared" si="0"/>
        <v>0</v>
      </c>
      <c r="AO95" s="235"/>
      <c r="AP95" s="235"/>
      <c r="AQ95" s="80" t="s">
        <v>86</v>
      </c>
      <c r="AR95" s="77"/>
      <c r="AS95" s="81">
        <v>0</v>
      </c>
      <c r="AT95" s="82">
        <f t="shared" si="1"/>
        <v>0</v>
      </c>
      <c r="AU95" s="83">
        <f>'0601 - Bytový dům č.p.310...'!P136</f>
        <v>0</v>
      </c>
      <c r="AV95" s="82">
        <f>'0601 - Bytový dům č.p.310...'!J33</f>
        <v>0</v>
      </c>
      <c r="AW95" s="82">
        <f>'0601 - Bytový dům č.p.310...'!J34</f>
        <v>0</v>
      </c>
      <c r="AX95" s="82">
        <f>'0601 - Bytový dům č.p.310...'!J35</f>
        <v>0</v>
      </c>
      <c r="AY95" s="82">
        <f>'0601 - Bytový dům č.p.310...'!J36</f>
        <v>0</v>
      </c>
      <c r="AZ95" s="82">
        <f>'0601 - Bytový dům č.p.310...'!F33</f>
        <v>0</v>
      </c>
      <c r="BA95" s="82">
        <f>'0601 - Bytový dům č.p.310...'!F34</f>
        <v>0</v>
      </c>
      <c r="BB95" s="82">
        <f>'0601 - Bytový dům č.p.310...'!F35</f>
        <v>0</v>
      </c>
      <c r="BC95" s="82">
        <f>'0601 - Bytový dům č.p.310...'!F36</f>
        <v>0</v>
      </c>
      <c r="BD95" s="84">
        <f>'0601 - Bytový dům č.p.310...'!F37</f>
        <v>0</v>
      </c>
      <c r="BT95" s="85" t="s">
        <v>87</v>
      </c>
      <c r="BV95" s="85" t="s">
        <v>81</v>
      </c>
      <c r="BW95" s="85" t="s">
        <v>88</v>
      </c>
      <c r="BX95" s="85" t="s">
        <v>4</v>
      </c>
      <c r="CL95" s="85" t="s">
        <v>19</v>
      </c>
      <c r="CM95" s="85" t="s">
        <v>87</v>
      </c>
    </row>
    <row r="96" spans="1:91" s="7" customFormat="1" ht="36.75" customHeight="1">
      <c r="A96" s="76" t="s">
        <v>83</v>
      </c>
      <c r="B96" s="77"/>
      <c r="C96" s="78"/>
      <c r="D96" s="192" t="s">
        <v>89</v>
      </c>
      <c r="E96" s="192"/>
      <c r="F96" s="192"/>
      <c r="G96" s="192"/>
      <c r="H96" s="192"/>
      <c r="I96" s="79"/>
      <c r="J96" s="192" t="s">
        <v>90</v>
      </c>
      <c r="K96" s="192"/>
      <c r="L96" s="192"/>
      <c r="M96" s="192"/>
      <c r="N96" s="192"/>
      <c r="O96" s="192"/>
      <c r="P96" s="192"/>
      <c r="Q96" s="192"/>
      <c r="R96" s="192"/>
      <c r="S96" s="192"/>
      <c r="T96" s="192"/>
      <c r="U96" s="192"/>
      <c r="V96" s="192"/>
      <c r="W96" s="192"/>
      <c r="X96" s="192"/>
      <c r="Y96" s="192"/>
      <c r="Z96" s="192"/>
      <c r="AA96" s="192"/>
      <c r="AB96" s="192"/>
      <c r="AC96" s="192"/>
      <c r="AD96" s="192"/>
      <c r="AE96" s="192"/>
      <c r="AF96" s="192"/>
      <c r="AG96" s="234">
        <f>'0602 - Bytový dům č.p.310...'!J30</f>
        <v>0</v>
      </c>
      <c r="AH96" s="235"/>
      <c r="AI96" s="235"/>
      <c r="AJ96" s="235"/>
      <c r="AK96" s="235"/>
      <c r="AL96" s="235"/>
      <c r="AM96" s="235"/>
      <c r="AN96" s="234">
        <f t="shared" si="0"/>
        <v>0</v>
      </c>
      <c r="AO96" s="235"/>
      <c r="AP96" s="235"/>
      <c r="AQ96" s="80" t="s">
        <v>86</v>
      </c>
      <c r="AR96" s="77"/>
      <c r="AS96" s="81">
        <v>0</v>
      </c>
      <c r="AT96" s="82">
        <f t="shared" si="1"/>
        <v>0</v>
      </c>
      <c r="AU96" s="83">
        <f>'0602 - Bytový dům č.p.310...'!P123</f>
        <v>0</v>
      </c>
      <c r="AV96" s="82">
        <f>'0602 - Bytový dům č.p.310...'!J33</f>
        <v>0</v>
      </c>
      <c r="AW96" s="82">
        <f>'0602 - Bytový dům č.p.310...'!J34</f>
        <v>0</v>
      </c>
      <c r="AX96" s="82">
        <f>'0602 - Bytový dům č.p.310...'!J35</f>
        <v>0</v>
      </c>
      <c r="AY96" s="82">
        <f>'0602 - Bytový dům č.p.310...'!J36</f>
        <v>0</v>
      </c>
      <c r="AZ96" s="82">
        <f>'0602 - Bytový dům č.p.310...'!F33</f>
        <v>0</v>
      </c>
      <c r="BA96" s="82">
        <f>'0602 - Bytový dům č.p.310...'!F34</f>
        <v>0</v>
      </c>
      <c r="BB96" s="82">
        <f>'0602 - Bytový dům č.p.310...'!F35</f>
        <v>0</v>
      </c>
      <c r="BC96" s="82">
        <f>'0602 - Bytový dům č.p.310...'!F36</f>
        <v>0</v>
      </c>
      <c r="BD96" s="84">
        <f>'0602 - Bytový dům č.p.310...'!F37</f>
        <v>0</v>
      </c>
      <c r="BT96" s="85" t="s">
        <v>87</v>
      </c>
      <c r="BV96" s="85" t="s">
        <v>81</v>
      </c>
      <c r="BW96" s="85" t="s">
        <v>91</v>
      </c>
      <c r="BX96" s="85" t="s">
        <v>4</v>
      </c>
      <c r="CL96" s="85" t="s">
        <v>19</v>
      </c>
      <c r="CM96" s="85" t="s">
        <v>87</v>
      </c>
    </row>
    <row r="97" spans="1:91" s="7" customFormat="1" ht="32.25" customHeight="1">
      <c r="A97" s="76" t="s">
        <v>83</v>
      </c>
      <c r="B97" s="77"/>
      <c r="C97" s="78"/>
      <c r="D97" s="192" t="s">
        <v>92</v>
      </c>
      <c r="E97" s="192"/>
      <c r="F97" s="192"/>
      <c r="G97" s="192"/>
      <c r="H97" s="192"/>
      <c r="I97" s="79"/>
      <c r="J97" s="192" t="s">
        <v>93</v>
      </c>
      <c r="K97" s="192"/>
      <c r="L97" s="192"/>
      <c r="M97" s="192"/>
      <c r="N97" s="192"/>
      <c r="O97" s="192"/>
      <c r="P97" s="192"/>
      <c r="Q97" s="192"/>
      <c r="R97" s="192"/>
      <c r="S97" s="192"/>
      <c r="T97" s="192"/>
      <c r="U97" s="192"/>
      <c r="V97" s="192"/>
      <c r="W97" s="192"/>
      <c r="X97" s="192"/>
      <c r="Y97" s="192"/>
      <c r="Z97" s="192"/>
      <c r="AA97" s="192"/>
      <c r="AB97" s="192"/>
      <c r="AC97" s="192"/>
      <c r="AD97" s="192"/>
      <c r="AE97" s="192"/>
      <c r="AF97" s="192"/>
      <c r="AG97" s="234">
        <f>'0603 - Bytový dům č.p.337...'!J30</f>
        <v>0</v>
      </c>
      <c r="AH97" s="235"/>
      <c r="AI97" s="235"/>
      <c r="AJ97" s="235"/>
      <c r="AK97" s="235"/>
      <c r="AL97" s="235"/>
      <c r="AM97" s="235"/>
      <c r="AN97" s="234">
        <f t="shared" si="0"/>
        <v>0</v>
      </c>
      <c r="AO97" s="235"/>
      <c r="AP97" s="235"/>
      <c r="AQ97" s="80" t="s">
        <v>86</v>
      </c>
      <c r="AR97" s="77"/>
      <c r="AS97" s="81">
        <v>0</v>
      </c>
      <c r="AT97" s="82">
        <f t="shared" si="1"/>
        <v>0</v>
      </c>
      <c r="AU97" s="83">
        <f>'0603 - Bytový dům č.p.337...'!P138</f>
        <v>0</v>
      </c>
      <c r="AV97" s="82">
        <f>'0603 - Bytový dům č.p.337...'!J33</f>
        <v>0</v>
      </c>
      <c r="AW97" s="82">
        <f>'0603 - Bytový dům č.p.337...'!J34</f>
        <v>0</v>
      </c>
      <c r="AX97" s="82">
        <f>'0603 - Bytový dům č.p.337...'!J35</f>
        <v>0</v>
      </c>
      <c r="AY97" s="82">
        <f>'0603 - Bytový dům č.p.337...'!J36</f>
        <v>0</v>
      </c>
      <c r="AZ97" s="82">
        <f>'0603 - Bytový dům č.p.337...'!F33</f>
        <v>0</v>
      </c>
      <c r="BA97" s="82">
        <f>'0603 - Bytový dům č.p.337...'!F34</f>
        <v>0</v>
      </c>
      <c r="BB97" s="82">
        <f>'0603 - Bytový dům č.p.337...'!F35</f>
        <v>0</v>
      </c>
      <c r="BC97" s="82">
        <f>'0603 - Bytový dům č.p.337...'!F36</f>
        <v>0</v>
      </c>
      <c r="BD97" s="84">
        <f>'0603 - Bytový dům č.p.337...'!F37</f>
        <v>0</v>
      </c>
      <c r="BT97" s="85" t="s">
        <v>87</v>
      </c>
      <c r="BV97" s="85" t="s">
        <v>81</v>
      </c>
      <c r="BW97" s="85" t="s">
        <v>94</v>
      </c>
      <c r="BX97" s="85" t="s">
        <v>4</v>
      </c>
      <c r="CL97" s="85" t="s">
        <v>19</v>
      </c>
      <c r="CM97" s="85" t="s">
        <v>87</v>
      </c>
    </row>
    <row r="98" spans="1:91" s="7" customFormat="1" ht="37.5" customHeight="1">
      <c r="A98" s="76" t="s">
        <v>83</v>
      </c>
      <c r="B98" s="77"/>
      <c r="C98" s="78"/>
      <c r="D98" s="192" t="s">
        <v>95</v>
      </c>
      <c r="E98" s="192"/>
      <c r="F98" s="192"/>
      <c r="G98" s="192"/>
      <c r="H98" s="192"/>
      <c r="I98" s="79"/>
      <c r="J98" s="192" t="s">
        <v>96</v>
      </c>
      <c r="K98" s="192"/>
      <c r="L98" s="192"/>
      <c r="M98" s="192"/>
      <c r="N98" s="192"/>
      <c r="O98" s="192"/>
      <c r="P98" s="192"/>
      <c r="Q98" s="192"/>
      <c r="R98" s="192"/>
      <c r="S98" s="192"/>
      <c r="T98" s="192"/>
      <c r="U98" s="192"/>
      <c r="V98" s="192"/>
      <c r="W98" s="192"/>
      <c r="X98" s="192"/>
      <c r="Y98" s="192"/>
      <c r="Z98" s="192"/>
      <c r="AA98" s="192"/>
      <c r="AB98" s="192"/>
      <c r="AC98" s="192"/>
      <c r="AD98" s="192"/>
      <c r="AE98" s="192"/>
      <c r="AF98" s="192"/>
      <c r="AG98" s="234">
        <f>'0604 - Bytový dům č.p.337...'!J30</f>
        <v>0</v>
      </c>
      <c r="AH98" s="235"/>
      <c r="AI98" s="235"/>
      <c r="AJ98" s="235"/>
      <c r="AK98" s="235"/>
      <c r="AL98" s="235"/>
      <c r="AM98" s="235"/>
      <c r="AN98" s="234">
        <f t="shared" si="0"/>
        <v>0</v>
      </c>
      <c r="AO98" s="235"/>
      <c r="AP98" s="235"/>
      <c r="AQ98" s="80" t="s">
        <v>86</v>
      </c>
      <c r="AR98" s="77"/>
      <c r="AS98" s="81">
        <v>0</v>
      </c>
      <c r="AT98" s="82">
        <f t="shared" si="1"/>
        <v>0</v>
      </c>
      <c r="AU98" s="83">
        <f>'0604 - Bytový dům č.p.337...'!P130</f>
        <v>0</v>
      </c>
      <c r="AV98" s="82">
        <f>'0604 - Bytový dům č.p.337...'!J33</f>
        <v>0</v>
      </c>
      <c r="AW98" s="82">
        <f>'0604 - Bytový dům č.p.337...'!J34</f>
        <v>0</v>
      </c>
      <c r="AX98" s="82">
        <f>'0604 - Bytový dům č.p.337...'!J35</f>
        <v>0</v>
      </c>
      <c r="AY98" s="82">
        <f>'0604 - Bytový dům č.p.337...'!J36</f>
        <v>0</v>
      </c>
      <c r="AZ98" s="82">
        <f>'0604 - Bytový dům č.p.337...'!F33</f>
        <v>0</v>
      </c>
      <c r="BA98" s="82">
        <f>'0604 - Bytový dům č.p.337...'!F34</f>
        <v>0</v>
      </c>
      <c r="BB98" s="82">
        <f>'0604 - Bytový dům č.p.337...'!F35</f>
        <v>0</v>
      </c>
      <c r="BC98" s="82">
        <f>'0604 - Bytový dům č.p.337...'!F36</f>
        <v>0</v>
      </c>
      <c r="BD98" s="84">
        <f>'0604 - Bytový dům č.p.337...'!F37</f>
        <v>0</v>
      </c>
      <c r="BT98" s="85" t="s">
        <v>87</v>
      </c>
      <c r="BV98" s="85" t="s">
        <v>81</v>
      </c>
      <c r="BW98" s="85" t="s">
        <v>97</v>
      </c>
      <c r="BX98" s="85" t="s">
        <v>4</v>
      </c>
      <c r="CL98" s="85" t="s">
        <v>19</v>
      </c>
      <c r="CM98" s="85" t="s">
        <v>87</v>
      </c>
    </row>
    <row r="99" spans="1:91" s="7" customFormat="1" ht="16.5" customHeight="1">
      <c r="A99" s="76" t="s">
        <v>83</v>
      </c>
      <c r="B99" s="77"/>
      <c r="C99" s="78"/>
      <c r="D99" s="192" t="s">
        <v>98</v>
      </c>
      <c r="E99" s="192"/>
      <c r="F99" s="192"/>
      <c r="G99" s="192"/>
      <c r="H99" s="192"/>
      <c r="I99" s="79"/>
      <c r="J99" s="192" t="s">
        <v>99</v>
      </c>
      <c r="K99" s="192"/>
      <c r="L99" s="192"/>
      <c r="M99" s="192"/>
      <c r="N99" s="192"/>
      <c r="O99" s="192"/>
      <c r="P99" s="192"/>
      <c r="Q99" s="192"/>
      <c r="R99" s="192"/>
      <c r="S99" s="192"/>
      <c r="T99" s="192"/>
      <c r="U99" s="192"/>
      <c r="V99" s="192"/>
      <c r="W99" s="192"/>
      <c r="X99" s="192"/>
      <c r="Y99" s="192"/>
      <c r="Z99" s="192"/>
      <c r="AA99" s="192"/>
      <c r="AB99" s="192"/>
      <c r="AC99" s="192"/>
      <c r="AD99" s="192"/>
      <c r="AE99" s="192"/>
      <c r="AF99" s="192"/>
      <c r="AG99" s="234">
        <f>'0611 - Elektroinstalace -...'!J30</f>
        <v>0</v>
      </c>
      <c r="AH99" s="235"/>
      <c r="AI99" s="235"/>
      <c r="AJ99" s="235"/>
      <c r="AK99" s="235"/>
      <c r="AL99" s="235"/>
      <c r="AM99" s="235"/>
      <c r="AN99" s="234">
        <f t="shared" si="0"/>
        <v>0</v>
      </c>
      <c r="AO99" s="235"/>
      <c r="AP99" s="235"/>
      <c r="AQ99" s="80" t="s">
        <v>86</v>
      </c>
      <c r="AR99" s="77"/>
      <c r="AS99" s="81">
        <v>0</v>
      </c>
      <c r="AT99" s="82">
        <f t="shared" si="1"/>
        <v>0</v>
      </c>
      <c r="AU99" s="83">
        <f>'0611 - Elektroinstalace -...'!P124</f>
        <v>0</v>
      </c>
      <c r="AV99" s="82">
        <f>'0611 - Elektroinstalace -...'!J33</f>
        <v>0</v>
      </c>
      <c r="AW99" s="82">
        <f>'0611 - Elektroinstalace -...'!J34</f>
        <v>0</v>
      </c>
      <c r="AX99" s="82">
        <f>'0611 - Elektroinstalace -...'!J35</f>
        <v>0</v>
      </c>
      <c r="AY99" s="82">
        <f>'0611 - Elektroinstalace -...'!J36</f>
        <v>0</v>
      </c>
      <c r="AZ99" s="82">
        <f>'0611 - Elektroinstalace -...'!F33</f>
        <v>0</v>
      </c>
      <c r="BA99" s="82">
        <f>'0611 - Elektroinstalace -...'!F34</f>
        <v>0</v>
      </c>
      <c r="BB99" s="82">
        <f>'0611 - Elektroinstalace -...'!F35</f>
        <v>0</v>
      </c>
      <c r="BC99" s="82">
        <f>'0611 - Elektroinstalace -...'!F36</f>
        <v>0</v>
      </c>
      <c r="BD99" s="84">
        <f>'0611 - Elektroinstalace -...'!F37</f>
        <v>0</v>
      </c>
      <c r="BT99" s="85" t="s">
        <v>87</v>
      </c>
      <c r="BV99" s="85" t="s">
        <v>81</v>
      </c>
      <c r="BW99" s="85" t="s">
        <v>100</v>
      </c>
      <c r="BX99" s="85" t="s">
        <v>4</v>
      </c>
      <c r="CL99" s="85" t="s">
        <v>19</v>
      </c>
      <c r="CM99" s="85" t="s">
        <v>87</v>
      </c>
    </row>
    <row r="100" spans="1:91" s="7" customFormat="1" ht="38.25" customHeight="1">
      <c r="A100" s="76" t="s">
        <v>83</v>
      </c>
      <c r="B100" s="77"/>
      <c r="C100" s="78"/>
      <c r="D100" s="192" t="s">
        <v>101</v>
      </c>
      <c r="E100" s="192"/>
      <c r="F100" s="192"/>
      <c r="G100" s="192"/>
      <c r="H100" s="192"/>
      <c r="I100" s="79"/>
      <c r="J100" s="192" t="s">
        <v>102</v>
      </c>
      <c r="K100" s="192"/>
      <c r="L100" s="192"/>
      <c r="M100" s="192"/>
      <c r="N100" s="192"/>
      <c r="O100" s="192"/>
      <c r="P100" s="192"/>
      <c r="Q100" s="192"/>
      <c r="R100" s="192"/>
      <c r="S100" s="192"/>
      <c r="T100" s="192"/>
      <c r="U100" s="192"/>
      <c r="V100" s="192"/>
      <c r="W100" s="192"/>
      <c r="X100" s="192"/>
      <c r="Y100" s="192"/>
      <c r="Z100" s="192"/>
      <c r="AA100" s="192"/>
      <c r="AB100" s="192"/>
      <c r="AC100" s="192"/>
      <c r="AD100" s="192"/>
      <c r="AE100" s="192"/>
      <c r="AF100" s="192"/>
      <c r="AG100" s="234">
        <f>'0612 - Elektroinstalace _...'!J30</f>
        <v>0</v>
      </c>
      <c r="AH100" s="235"/>
      <c r="AI100" s="235"/>
      <c r="AJ100" s="235"/>
      <c r="AK100" s="235"/>
      <c r="AL100" s="235"/>
      <c r="AM100" s="235"/>
      <c r="AN100" s="234">
        <f t="shared" si="0"/>
        <v>0</v>
      </c>
      <c r="AO100" s="235"/>
      <c r="AP100" s="235"/>
      <c r="AQ100" s="80" t="s">
        <v>86</v>
      </c>
      <c r="AR100" s="77"/>
      <c r="AS100" s="81">
        <v>0</v>
      </c>
      <c r="AT100" s="82">
        <f t="shared" si="1"/>
        <v>0</v>
      </c>
      <c r="AU100" s="83">
        <f>'0612 - Elektroinstalace _...'!P120</f>
        <v>0</v>
      </c>
      <c r="AV100" s="82">
        <f>'0612 - Elektroinstalace _...'!J33</f>
        <v>0</v>
      </c>
      <c r="AW100" s="82">
        <f>'0612 - Elektroinstalace _...'!J34</f>
        <v>0</v>
      </c>
      <c r="AX100" s="82">
        <f>'0612 - Elektroinstalace _...'!J35</f>
        <v>0</v>
      </c>
      <c r="AY100" s="82">
        <f>'0612 - Elektroinstalace _...'!J36</f>
        <v>0</v>
      </c>
      <c r="AZ100" s="82">
        <f>'0612 - Elektroinstalace _...'!F33</f>
        <v>0</v>
      </c>
      <c r="BA100" s="82">
        <f>'0612 - Elektroinstalace _...'!F34</f>
        <v>0</v>
      </c>
      <c r="BB100" s="82">
        <f>'0612 - Elektroinstalace _...'!F35</f>
        <v>0</v>
      </c>
      <c r="BC100" s="82">
        <f>'0612 - Elektroinstalace _...'!F36</f>
        <v>0</v>
      </c>
      <c r="BD100" s="84">
        <f>'0612 - Elektroinstalace _...'!F37</f>
        <v>0</v>
      </c>
      <c r="BT100" s="85" t="s">
        <v>87</v>
      </c>
      <c r="BV100" s="85" t="s">
        <v>81</v>
      </c>
      <c r="BW100" s="85" t="s">
        <v>103</v>
      </c>
      <c r="BX100" s="85" t="s">
        <v>4</v>
      </c>
      <c r="CL100" s="85" t="s">
        <v>19</v>
      </c>
      <c r="CM100" s="85" t="s">
        <v>87</v>
      </c>
    </row>
    <row r="101" spans="1:91" s="7" customFormat="1" ht="24.75" customHeight="1">
      <c r="A101" s="76" t="s">
        <v>83</v>
      </c>
      <c r="B101" s="77"/>
      <c r="C101" s="78"/>
      <c r="D101" s="192" t="s">
        <v>104</v>
      </c>
      <c r="E101" s="192"/>
      <c r="F101" s="192"/>
      <c r="G101" s="192"/>
      <c r="H101" s="192"/>
      <c r="I101" s="79"/>
      <c r="J101" s="192" t="s">
        <v>105</v>
      </c>
      <c r="K101" s="192"/>
      <c r="L101" s="192"/>
      <c r="M101" s="192"/>
      <c r="N101" s="192"/>
      <c r="O101" s="192"/>
      <c r="P101" s="192"/>
      <c r="Q101" s="192"/>
      <c r="R101" s="192"/>
      <c r="S101" s="192"/>
      <c r="T101" s="192"/>
      <c r="U101" s="192"/>
      <c r="V101" s="192"/>
      <c r="W101" s="192"/>
      <c r="X101" s="192"/>
      <c r="Y101" s="192"/>
      <c r="Z101" s="192"/>
      <c r="AA101" s="192"/>
      <c r="AB101" s="192"/>
      <c r="AC101" s="192"/>
      <c r="AD101" s="192"/>
      <c r="AE101" s="192"/>
      <c r="AF101" s="192"/>
      <c r="AG101" s="234">
        <f>'0613 - Fotovoltaická elek...'!J30</f>
        <v>0</v>
      </c>
      <c r="AH101" s="235"/>
      <c r="AI101" s="235"/>
      <c r="AJ101" s="235"/>
      <c r="AK101" s="235"/>
      <c r="AL101" s="235"/>
      <c r="AM101" s="235"/>
      <c r="AN101" s="234">
        <f t="shared" si="0"/>
        <v>0</v>
      </c>
      <c r="AO101" s="235"/>
      <c r="AP101" s="235"/>
      <c r="AQ101" s="80" t="s">
        <v>86</v>
      </c>
      <c r="AR101" s="77"/>
      <c r="AS101" s="81">
        <v>0</v>
      </c>
      <c r="AT101" s="82">
        <f t="shared" si="1"/>
        <v>0</v>
      </c>
      <c r="AU101" s="83">
        <f>'0613 - Fotovoltaická elek...'!P118</f>
        <v>0</v>
      </c>
      <c r="AV101" s="82">
        <f>'0613 - Fotovoltaická elek...'!J33</f>
        <v>0</v>
      </c>
      <c r="AW101" s="82">
        <f>'0613 - Fotovoltaická elek...'!J34</f>
        <v>0</v>
      </c>
      <c r="AX101" s="82">
        <f>'0613 - Fotovoltaická elek...'!J35</f>
        <v>0</v>
      </c>
      <c r="AY101" s="82">
        <f>'0613 - Fotovoltaická elek...'!J36</f>
        <v>0</v>
      </c>
      <c r="AZ101" s="82">
        <f>'0613 - Fotovoltaická elek...'!F33</f>
        <v>0</v>
      </c>
      <c r="BA101" s="82">
        <f>'0613 - Fotovoltaická elek...'!F34</f>
        <v>0</v>
      </c>
      <c r="BB101" s="82">
        <f>'0613 - Fotovoltaická elek...'!F35</f>
        <v>0</v>
      </c>
      <c r="BC101" s="82">
        <f>'0613 - Fotovoltaická elek...'!F36</f>
        <v>0</v>
      </c>
      <c r="BD101" s="84">
        <f>'0613 - Fotovoltaická elek...'!F37</f>
        <v>0</v>
      </c>
      <c r="BT101" s="85" t="s">
        <v>87</v>
      </c>
      <c r="BV101" s="85" t="s">
        <v>81</v>
      </c>
      <c r="BW101" s="85" t="s">
        <v>106</v>
      </c>
      <c r="BX101" s="85" t="s">
        <v>4</v>
      </c>
      <c r="CL101" s="85" t="s">
        <v>19</v>
      </c>
      <c r="CM101" s="85" t="s">
        <v>87</v>
      </c>
    </row>
    <row r="102" spans="1:91" s="7" customFormat="1" ht="24.75" customHeight="1">
      <c r="A102" s="76" t="s">
        <v>83</v>
      </c>
      <c r="B102" s="77"/>
      <c r="C102" s="78"/>
      <c r="D102" s="192" t="s">
        <v>107</v>
      </c>
      <c r="E102" s="192"/>
      <c r="F102" s="192"/>
      <c r="G102" s="192"/>
      <c r="H102" s="192"/>
      <c r="I102" s="79"/>
      <c r="J102" s="192" t="s">
        <v>108</v>
      </c>
      <c r="K102" s="192"/>
      <c r="L102" s="192"/>
      <c r="M102" s="192"/>
      <c r="N102" s="192"/>
      <c r="O102" s="192"/>
      <c r="P102" s="192"/>
      <c r="Q102" s="192"/>
      <c r="R102" s="192"/>
      <c r="S102" s="192"/>
      <c r="T102" s="192"/>
      <c r="U102" s="192"/>
      <c r="V102" s="192"/>
      <c r="W102" s="192"/>
      <c r="X102" s="192"/>
      <c r="Y102" s="192"/>
      <c r="Z102" s="192"/>
      <c r="AA102" s="192"/>
      <c r="AB102" s="192"/>
      <c r="AC102" s="192"/>
      <c r="AD102" s="192"/>
      <c r="AE102" s="192"/>
      <c r="AF102" s="192"/>
      <c r="AG102" s="234">
        <f>'0621 - BD č.p.3106 - Tope...'!J30</f>
        <v>0</v>
      </c>
      <c r="AH102" s="235"/>
      <c r="AI102" s="235"/>
      <c r="AJ102" s="235"/>
      <c r="AK102" s="235"/>
      <c r="AL102" s="235"/>
      <c r="AM102" s="235"/>
      <c r="AN102" s="234">
        <f t="shared" si="0"/>
        <v>0</v>
      </c>
      <c r="AO102" s="235"/>
      <c r="AP102" s="235"/>
      <c r="AQ102" s="80" t="s">
        <v>86</v>
      </c>
      <c r="AR102" s="77"/>
      <c r="AS102" s="81">
        <v>0</v>
      </c>
      <c r="AT102" s="82">
        <f t="shared" si="1"/>
        <v>0</v>
      </c>
      <c r="AU102" s="83">
        <f>'0621 - BD č.p.3106 - Tope...'!P120</f>
        <v>0</v>
      </c>
      <c r="AV102" s="82">
        <f>'0621 - BD č.p.3106 - Tope...'!J33</f>
        <v>0</v>
      </c>
      <c r="AW102" s="82">
        <f>'0621 - BD č.p.3106 - Tope...'!J34</f>
        <v>0</v>
      </c>
      <c r="AX102" s="82">
        <f>'0621 - BD č.p.3106 - Tope...'!J35</f>
        <v>0</v>
      </c>
      <c r="AY102" s="82">
        <f>'0621 - BD č.p.3106 - Tope...'!J36</f>
        <v>0</v>
      </c>
      <c r="AZ102" s="82">
        <f>'0621 - BD č.p.3106 - Tope...'!F33</f>
        <v>0</v>
      </c>
      <c r="BA102" s="82">
        <f>'0621 - BD č.p.3106 - Tope...'!F34</f>
        <v>0</v>
      </c>
      <c r="BB102" s="82">
        <f>'0621 - BD č.p.3106 - Tope...'!F35</f>
        <v>0</v>
      </c>
      <c r="BC102" s="82">
        <f>'0621 - BD č.p.3106 - Tope...'!F36</f>
        <v>0</v>
      </c>
      <c r="BD102" s="84">
        <f>'0621 - BD č.p.3106 - Tope...'!F37</f>
        <v>0</v>
      </c>
      <c r="BT102" s="85" t="s">
        <v>87</v>
      </c>
      <c r="BV102" s="85" t="s">
        <v>81</v>
      </c>
      <c r="BW102" s="85" t="s">
        <v>109</v>
      </c>
      <c r="BX102" s="85" t="s">
        <v>4</v>
      </c>
      <c r="CL102" s="85" t="s">
        <v>1</v>
      </c>
      <c r="CM102" s="85" t="s">
        <v>87</v>
      </c>
    </row>
    <row r="103" spans="1:91" s="7" customFormat="1" ht="24.75" customHeight="1">
      <c r="A103" s="76" t="s">
        <v>83</v>
      </c>
      <c r="B103" s="77"/>
      <c r="C103" s="78"/>
      <c r="D103" s="192" t="s">
        <v>110</v>
      </c>
      <c r="E103" s="192"/>
      <c r="F103" s="192"/>
      <c r="G103" s="192"/>
      <c r="H103" s="192"/>
      <c r="I103" s="79"/>
      <c r="J103" s="192" t="s">
        <v>111</v>
      </c>
      <c r="K103" s="192"/>
      <c r="L103" s="192"/>
      <c r="M103" s="192"/>
      <c r="N103" s="192"/>
      <c r="O103" s="192"/>
      <c r="P103" s="192"/>
      <c r="Q103" s="192"/>
      <c r="R103" s="192"/>
      <c r="S103" s="192"/>
      <c r="T103" s="192"/>
      <c r="U103" s="192"/>
      <c r="V103" s="192"/>
      <c r="W103" s="192"/>
      <c r="X103" s="192"/>
      <c r="Y103" s="192"/>
      <c r="Z103" s="192"/>
      <c r="AA103" s="192"/>
      <c r="AB103" s="192"/>
      <c r="AC103" s="192"/>
      <c r="AD103" s="192"/>
      <c r="AE103" s="192"/>
      <c r="AF103" s="192"/>
      <c r="AG103" s="234">
        <f>'0622 - BD č.p.3106 - MaR ...'!J30</f>
        <v>0</v>
      </c>
      <c r="AH103" s="235"/>
      <c r="AI103" s="235"/>
      <c r="AJ103" s="235"/>
      <c r="AK103" s="235"/>
      <c r="AL103" s="235"/>
      <c r="AM103" s="235"/>
      <c r="AN103" s="234">
        <f t="shared" si="0"/>
        <v>0</v>
      </c>
      <c r="AO103" s="235"/>
      <c r="AP103" s="235"/>
      <c r="AQ103" s="80" t="s">
        <v>86</v>
      </c>
      <c r="AR103" s="77"/>
      <c r="AS103" s="81">
        <v>0</v>
      </c>
      <c r="AT103" s="82">
        <f t="shared" si="1"/>
        <v>0</v>
      </c>
      <c r="AU103" s="83">
        <f>'0622 - BD č.p.3106 - MaR ...'!P117</f>
        <v>0</v>
      </c>
      <c r="AV103" s="82">
        <f>'0622 - BD č.p.3106 - MaR ...'!J33</f>
        <v>0</v>
      </c>
      <c r="AW103" s="82">
        <f>'0622 - BD č.p.3106 - MaR ...'!J34</f>
        <v>0</v>
      </c>
      <c r="AX103" s="82">
        <f>'0622 - BD č.p.3106 - MaR ...'!J35</f>
        <v>0</v>
      </c>
      <c r="AY103" s="82">
        <f>'0622 - BD č.p.3106 - MaR ...'!J36</f>
        <v>0</v>
      </c>
      <c r="AZ103" s="82">
        <f>'0622 - BD č.p.3106 - MaR ...'!F33</f>
        <v>0</v>
      </c>
      <c r="BA103" s="82">
        <f>'0622 - BD č.p.3106 - MaR ...'!F34</f>
        <v>0</v>
      </c>
      <c r="BB103" s="82">
        <f>'0622 - BD č.p.3106 - MaR ...'!F35</f>
        <v>0</v>
      </c>
      <c r="BC103" s="82">
        <f>'0622 - BD č.p.3106 - MaR ...'!F36</f>
        <v>0</v>
      </c>
      <c r="BD103" s="84">
        <f>'0622 - BD č.p.3106 - MaR ...'!F37</f>
        <v>0</v>
      </c>
      <c r="BT103" s="85" t="s">
        <v>87</v>
      </c>
      <c r="BV103" s="85" t="s">
        <v>81</v>
      </c>
      <c r="BW103" s="85" t="s">
        <v>112</v>
      </c>
      <c r="BX103" s="85" t="s">
        <v>4</v>
      </c>
      <c r="CL103" s="85" t="s">
        <v>1</v>
      </c>
      <c r="CM103" s="85" t="s">
        <v>87</v>
      </c>
    </row>
    <row r="104" spans="1:91" s="7" customFormat="1" ht="24.75" customHeight="1">
      <c r="A104" s="76" t="s">
        <v>83</v>
      </c>
      <c r="B104" s="77"/>
      <c r="C104" s="78"/>
      <c r="D104" s="192" t="s">
        <v>113</v>
      </c>
      <c r="E104" s="192"/>
      <c r="F104" s="192"/>
      <c r="G104" s="192"/>
      <c r="H104" s="192"/>
      <c r="I104" s="79"/>
      <c r="J104" s="192" t="s">
        <v>114</v>
      </c>
      <c r="K104" s="192"/>
      <c r="L104" s="192"/>
      <c r="M104" s="192"/>
      <c r="N104" s="192"/>
      <c r="O104" s="192"/>
      <c r="P104" s="192"/>
      <c r="Q104" s="192"/>
      <c r="R104" s="192"/>
      <c r="S104" s="192"/>
      <c r="T104" s="192"/>
      <c r="U104" s="192"/>
      <c r="V104" s="192"/>
      <c r="W104" s="192"/>
      <c r="X104" s="192"/>
      <c r="Y104" s="192"/>
      <c r="Z104" s="192"/>
      <c r="AA104" s="192"/>
      <c r="AB104" s="192"/>
      <c r="AC104" s="192"/>
      <c r="AD104" s="192"/>
      <c r="AE104" s="192"/>
      <c r="AF104" s="192"/>
      <c r="AG104" s="234">
        <f>'0623 - BD č.p.3106 - Tope...'!J30</f>
        <v>0</v>
      </c>
      <c r="AH104" s="235"/>
      <c r="AI104" s="235"/>
      <c r="AJ104" s="235"/>
      <c r="AK104" s="235"/>
      <c r="AL104" s="235"/>
      <c r="AM104" s="235"/>
      <c r="AN104" s="234">
        <f t="shared" si="0"/>
        <v>0</v>
      </c>
      <c r="AO104" s="235"/>
      <c r="AP104" s="235"/>
      <c r="AQ104" s="80" t="s">
        <v>86</v>
      </c>
      <c r="AR104" s="77"/>
      <c r="AS104" s="81">
        <v>0</v>
      </c>
      <c r="AT104" s="82">
        <f t="shared" si="1"/>
        <v>0</v>
      </c>
      <c r="AU104" s="83">
        <f>'0623 - BD č.p.3106 - Tope...'!P120</f>
        <v>0</v>
      </c>
      <c r="AV104" s="82">
        <f>'0623 - BD č.p.3106 - Tope...'!J33</f>
        <v>0</v>
      </c>
      <c r="AW104" s="82">
        <f>'0623 - BD č.p.3106 - Tope...'!J34</f>
        <v>0</v>
      </c>
      <c r="AX104" s="82">
        <f>'0623 - BD č.p.3106 - Tope...'!J35</f>
        <v>0</v>
      </c>
      <c r="AY104" s="82">
        <f>'0623 - BD č.p.3106 - Tope...'!J36</f>
        <v>0</v>
      </c>
      <c r="AZ104" s="82">
        <f>'0623 - BD č.p.3106 - Tope...'!F33</f>
        <v>0</v>
      </c>
      <c r="BA104" s="82">
        <f>'0623 - BD č.p.3106 - Tope...'!F34</f>
        <v>0</v>
      </c>
      <c r="BB104" s="82">
        <f>'0623 - BD č.p.3106 - Tope...'!F35</f>
        <v>0</v>
      </c>
      <c r="BC104" s="82">
        <f>'0623 - BD č.p.3106 - Tope...'!F36</f>
        <v>0</v>
      </c>
      <c r="BD104" s="84">
        <f>'0623 - BD č.p.3106 - Tope...'!F37</f>
        <v>0</v>
      </c>
      <c r="BT104" s="85" t="s">
        <v>87</v>
      </c>
      <c r="BV104" s="85" t="s">
        <v>81</v>
      </c>
      <c r="BW104" s="85" t="s">
        <v>115</v>
      </c>
      <c r="BX104" s="85" t="s">
        <v>4</v>
      </c>
      <c r="CL104" s="85" t="s">
        <v>1</v>
      </c>
      <c r="CM104" s="85" t="s">
        <v>87</v>
      </c>
    </row>
    <row r="105" spans="1:91" s="7" customFormat="1" ht="24.75" customHeight="1">
      <c r="A105" s="76" t="s">
        <v>83</v>
      </c>
      <c r="B105" s="77"/>
      <c r="C105" s="78"/>
      <c r="D105" s="192" t="s">
        <v>116</v>
      </c>
      <c r="E105" s="192"/>
      <c r="F105" s="192"/>
      <c r="G105" s="192"/>
      <c r="H105" s="192"/>
      <c r="I105" s="79"/>
      <c r="J105" s="192" t="s">
        <v>117</v>
      </c>
      <c r="K105" s="192"/>
      <c r="L105" s="192"/>
      <c r="M105" s="192"/>
      <c r="N105" s="192"/>
      <c r="O105" s="192"/>
      <c r="P105" s="192"/>
      <c r="Q105" s="192"/>
      <c r="R105" s="192"/>
      <c r="S105" s="192"/>
      <c r="T105" s="192"/>
      <c r="U105" s="192"/>
      <c r="V105" s="192"/>
      <c r="W105" s="192"/>
      <c r="X105" s="192"/>
      <c r="Y105" s="192"/>
      <c r="Z105" s="192"/>
      <c r="AA105" s="192"/>
      <c r="AB105" s="192"/>
      <c r="AC105" s="192"/>
      <c r="AD105" s="192"/>
      <c r="AE105" s="192"/>
      <c r="AF105" s="192"/>
      <c r="AG105" s="234">
        <f>'0624 - BD č.p.3106 - MaR ...'!J30</f>
        <v>0</v>
      </c>
      <c r="AH105" s="235"/>
      <c r="AI105" s="235"/>
      <c r="AJ105" s="235"/>
      <c r="AK105" s="235"/>
      <c r="AL105" s="235"/>
      <c r="AM105" s="235"/>
      <c r="AN105" s="234">
        <f t="shared" si="0"/>
        <v>0</v>
      </c>
      <c r="AO105" s="235"/>
      <c r="AP105" s="235"/>
      <c r="AQ105" s="80" t="s">
        <v>86</v>
      </c>
      <c r="AR105" s="77"/>
      <c r="AS105" s="81">
        <v>0</v>
      </c>
      <c r="AT105" s="82">
        <f t="shared" si="1"/>
        <v>0</v>
      </c>
      <c r="AU105" s="83">
        <f>'0624 - BD č.p.3106 - MaR ...'!P117</f>
        <v>0</v>
      </c>
      <c r="AV105" s="82">
        <f>'0624 - BD č.p.3106 - MaR ...'!J33</f>
        <v>0</v>
      </c>
      <c r="AW105" s="82">
        <f>'0624 - BD č.p.3106 - MaR ...'!J34</f>
        <v>0</v>
      </c>
      <c r="AX105" s="82">
        <f>'0624 - BD č.p.3106 - MaR ...'!J35</f>
        <v>0</v>
      </c>
      <c r="AY105" s="82">
        <f>'0624 - BD č.p.3106 - MaR ...'!J36</f>
        <v>0</v>
      </c>
      <c r="AZ105" s="82">
        <f>'0624 - BD č.p.3106 - MaR ...'!F33</f>
        <v>0</v>
      </c>
      <c r="BA105" s="82">
        <f>'0624 - BD č.p.3106 - MaR ...'!F34</f>
        <v>0</v>
      </c>
      <c r="BB105" s="82">
        <f>'0624 - BD č.p.3106 - MaR ...'!F35</f>
        <v>0</v>
      </c>
      <c r="BC105" s="82">
        <f>'0624 - BD č.p.3106 - MaR ...'!F36</f>
        <v>0</v>
      </c>
      <c r="BD105" s="84">
        <f>'0624 - BD č.p.3106 - MaR ...'!F37</f>
        <v>0</v>
      </c>
      <c r="BT105" s="85" t="s">
        <v>87</v>
      </c>
      <c r="BV105" s="85" t="s">
        <v>81</v>
      </c>
      <c r="BW105" s="85" t="s">
        <v>118</v>
      </c>
      <c r="BX105" s="85" t="s">
        <v>4</v>
      </c>
      <c r="CL105" s="85" t="s">
        <v>1</v>
      </c>
      <c r="CM105" s="85" t="s">
        <v>87</v>
      </c>
    </row>
    <row r="106" spans="1:91" s="7" customFormat="1" ht="24.75" customHeight="1">
      <c r="A106" s="76" t="s">
        <v>83</v>
      </c>
      <c r="B106" s="77"/>
      <c r="C106" s="78"/>
      <c r="D106" s="192" t="s">
        <v>119</v>
      </c>
      <c r="E106" s="192"/>
      <c r="F106" s="192"/>
      <c r="G106" s="192"/>
      <c r="H106" s="192"/>
      <c r="I106" s="79"/>
      <c r="J106" s="192" t="s">
        <v>120</v>
      </c>
      <c r="K106" s="192"/>
      <c r="L106" s="192"/>
      <c r="M106" s="192"/>
      <c r="N106" s="192"/>
      <c r="O106" s="192"/>
      <c r="P106" s="192"/>
      <c r="Q106" s="192"/>
      <c r="R106" s="192"/>
      <c r="S106" s="192"/>
      <c r="T106" s="192"/>
      <c r="U106" s="192"/>
      <c r="V106" s="192"/>
      <c r="W106" s="192"/>
      <c r="X106" s="192"/>
      <c r="Y106" s="192"/>
      <c r="Z106" s="192"/>
      <c r="AA106" s="192"/>
      <c r="AB106" s="192"/>
      <c r="AC106" s="192"/>
      <c r="AD106" s="192"/>
      <c r="AE106" s="192"/>
      <c r="AF106" s="192"/>
      <c r="AG106" s="234">
        <f>'0625 - BD č.p.3106 - Tope...'!J30</f>
        <v>0</v>
      </c>
      <c r="AH106" s="235"/>
      <c r="AI106" s="235"/>
      <c r="AJ106" s="235"/>
      <c r="AK106" s="235"/>
      <c r="AL106" s="235"/>
      <c r="AM106" s="235"/>
      <c r="AN106" s="234">
        <f t="shared" si="0"/>
        <v>0</v>
      </c>
      <c r="AO106" s="235"/>
      <c r="AP106" s="235"/>
      <c r="AQ106" s="80" t="s">
        <v>86</v>
      </c>
      <c r="AR106" s="77"/>
      <c r="AS106" s="81">
        <v>0</v>
      </c>
      <c r="AT106" s="82">
        <f t="shared" si="1"/>
        <v>0</v>
      </c>
      <c r="AU106" s="83">
        <f>'0625 - BD č.p.3106 - Tope...'!P120</f>
        <v>0</v>
      </c>
      <c r="AV106" s="82">
        <f>'0625 - BD č.p.3106 - Tope...'!J33</f>
        <v>0</v>
      </c>
      <c r="AW106" s="82">
        <f>'0625 - BD č.p.3106 - Tope...'!J34</f>
        <v>0</v>
      </c>
      <c r="AX106" s="82">
        <f>'0625 - BD č.p.3106 - Tope...'!J35</f>
        <v>0</v>
      </c>
      <c r="AY106" s="82">
        <f>'0625 - BD č.p.3106 - Tope...'!J36</f>
        <v>0</v>
      </c>
      <c r="AZ106" s="82">
        <f>'0625 - BD č.p.3106 - Tope...'!F33</f>
        <v>0</v>
      </c>
      <c r="BA106" s="82">
        <f>'0625 - BD č.p.3106 - Tope...'!F34</f>
        <v>0</v>
      </c>
      <c r="BB106" s="82">
        <f>'0625 - BD č.p.3106 - Tope...'!F35</f>
        <v>0</v>
      </c>
      <c r="BC106" s="82">
        <f>'0625 - BD č.p.3106 - Tope...'!F36</f>
        <v>0</v>
      </c>
      <c r="BD106" s="84">
        <f>'0625 - BD č.p.3106 - Tope...'!F37</f>
        <v>0</v>
      </c>
      <c r="BT106" s="85" t="s">
        <v>87</v>
      </c>
      <c r="BV106" s="85" t="s">
        <v>81</v>
      </c>
      <c r="BW106" s="85" t="s">
        <v>121</v>
      </c>
      <c r="BX106" s="85" t="s">
        <v>4</v>
      </c>
      <c r="CL106" s="85" t="s">
        <v>1</v>
      </c>
      <c r="CM106" s="85" t="s">
        <v>87</v>
      </c>
    </row>
    <row r="107" spans="1:91" s="7" customFormat="1" ht="24.75" customHeight="1">
      <c r="A107" s="76" t="s">
        <v>83</v>
      </c>
      <c r="B107" s="77"/>
      <c r="C107" s="78"/>
      <c r="D107" s="192" t="s">
        <v>122</v>
      </c>
      <c r="E107" s="192"/>
      <c r="F107" s="192"/>
      <c r="G107" s="192"/>
      <c r="H107" s="192"/>
      <c r="I107" s="79"/>
      <c r="J107" s="192" t="s">
        <v>123</v>
      </c>
      <c r="K107" s="192"/>
      <c r="L107" s="192"/>
      <c r="M107" s="192"/>
      <c r="N107" s="192"/>
      <c r="O107" s="192"/>
      <c r="P107" s="192"/>
      <c r="Q107" s="192"/>
      <c r="R107" s="192"/>
      <c r="S107" s="192"/>
      <c r="T107" s="192"/>
      <c r="U107" s="192"/>
      <c r="V107" s="192"/>
      <c r="W107" s="192"/>
      <c r="X107" s="192"/>
      <c r="Y107" s="192"/>
      <c r="Z107" s="192"/>
      <c r="AA107" s="192"/>
      <c r="AB107" s="192"/>
      <c r="AC107" s="192"/>
      <c r="AD107" s="192"/>
      <c r="AE107" s="192"/>
      <c r="AF107" s="192"/>
      <c r="AG107" s="234">
        <f>'0626 - BD č.p.3106 - MaR ...'!J30</f>
        <v>0</v>
      </c>
      <c r="AH107" s="235"/>
      <c r="AI107" s="235"/>
      <c r="AJ107" s="235"/>
      <c r="AK107" s="235"/>
      <c r="AL107" s="235"/>
      <c r="AM107" s="235"/>
      <c r="AN107" s="234">
        <f t="shared" si="0"/>
        <v>0</v>
      </c>
      <c r="AO107" s="235"/>
      <c r="AP107" s="235"/>
      <c r="AQ107" s="80" t="s">
        <v>86</v>
      </c>
      <c r="AR107" s="77"/>
      <c r="AS107" s="81">
        <v>0</v>
      </c>
      <c r="AT107" s="82">
        <f t="shared" si="1"/>
        <v>0</v>
      </c>
      <c r="AU107" s="83">
        <f>'0626 - BD č.p.3106 - MaR ...'!P117</f>
        <v>0</v>
      </c>
      <c r="AV107" s="82">
        <f>'0626 - BD č.p.3106 - MaR ...'!J33</f>
        <v>0</v>
      </c>
      <c r="AW107" s="82">
        <f>'0626 - BD č.p.3106 - MaR ...'!J34</f>
        <v>0</v>
      </c>
      <c r="AX107" s="82">
        <f>'0626 - BD č.p.3106 - MaR ...'!J35</f>
        <v>0</v>
      </c>
      <c r="AY107" s="82">
        <f>'0626 - BD č.p.3106 - MaR ...'!J36</f>
        <v>0</v>
      </c>
      <c r="AZ107" s="82">
        <f>'0626 - BD č.p.3106 - MaR ...'!F33</f>
        <v>0</v>
      </c>
      <c r="BA107" s="82">
        <f>'0626 - BD č.p.3106 - MaR ...'!F34</f>
        <v>0</v>
      </c>
      <c r="BB107" s="82">
        <f>'0626 - BD č.p.3106 - MaR ...'!F35</f>
        <v>0</v>
      </c>
      <c r="BC107" s="82">
        <f>'0626 - BD č.p.3106 - MaR ...'!F36</f>
        <v>0</v>
      </c>
      <c r="BD107" s="84">
        <f>'0626 - BD č.p.3106 - MaR ...'!F37</f>
        <v>0</v>
      </c>
      <c r="BT107" s="85" t="s">
        <v>87</v>
      </c>
      <c r="BV107" s="85" t="s">
        <v>81</v>
      </c>
      <c r="BW107" s="85" t="s">
        <v>124</v>
      </c>
      <c r="BX107" s="85" t="s">
        <v>4</v>
      </c>
      <c r="CL107" s="85" t="s">
        <v>1</v>
      </c>
      <c r="CM107" s="85" t="s">
        <v>87</v>
      </c>
    </row>
    <row r="108" spans="1:91" s="7" customFormat="1" ht="24.75" customHeight="1">
      <c r="A108" s="76" t="s">
        <v>83</v>
      </c>
      <c r="B108" s="77"/>
      <c r="C108" s="78"/>
      <c r="D108" s="192" t="s">
        <v>125</v>
      </c>
      <c r="E108" s="192"/>
      <c r="F108" s="192"/>
      <c r="G108" s="192"/>
      <c r="H108" s="192"/>
      <c r="I108" s="79"/>
      <c r="J108" s="192" t="s">
        <v>126</v>
      </c>
      <c r="K108" s="192"/>
      <c r="L108" s="192"/>
      <c r="M108" s="192"/>
      <c r="N108" s="192"/>
      <c r="O108" s="192"/>
      <c r="P108" s="192"/>
      <c r="Q108" s="192"/>
      <c r="R108" s="192"/>
      <c r="S108" s="192"/>
      <c r="T108" s="192"/>
      <c r="U108" s="192"/>
      <c r="V108" s="192"/>
      <c r="W108" s="192"/>
      <c r="X108" s="192"/>
      <c r="Y108" s="192"/>
      <c r="Z108" s="192"/>
      <c r="AA108" s="192"/>
      <c r="AB108" s="192"/>
      <c r="AC108" s="192"/>
      <c r="AD108" s="192"/>
      <c r="AE108" s="192"/>
      <c r="AF108" s="192"/>
      <c r="AG108" s="234">
        <f>'0631 - BD č.p.3373 - Tope...'!J30</f>
        <v>0</v>
      </c>
      <c r="AH108" s="235"/>
      <c r="AI108" s="235"/>
      <c r="AJ108" s="235"/>
      <c r="AK108" s="235"/>
      <c r="AL108" s="235"/>
      <c r="AM108" s="235"/>
      <c r="AN108" s="234">
        <f t="shared" si="0"/>
        <v>0</v>
      </c>
      <c r="AO108" s="235"/>
      <c r="AP108" s="235"/>
      <c r="AQ108" s="80" t="s">
        <v>86</v>
      </c>
      <c r="AR108" s="77"/>
      <c r="AS108" s="81">
        <v>0</v>
      </c>
      <c r="AT108" s="82">
        <f t="shared" si="1"/>
        <v>0</v>
      </c>
      <c r="AU108" s="83">
        <f>'0631 - BD č.p.3373 - Tope...'!P120</f>
        <v>0</v>
      </c>
      <c r="AV108" s="82">
        <f>'0631 - BD č.p.3373 - Tope...'!J33</f>
        <v>0</v>
      </c>
      <c r="AW108" s="82">
        <f>'0631 - BD č.p.3373 - Tope...'!J34</f>
        <v>0</v>
      </c>
      <c r="AX108" s="82">
        <f>'0631 - BD č.p.3373 - Tope...'!J35</f>
        <v>0</v>
      </c>
      <c r="AY108" s="82">
        <f>'0631 - BD č.p.3373 - Tope...'!J36</f>
        <v>0</v>
      </c>
      <c r="AZ108" s="82">
        <f>'0631 - BD č.p.3373 - Tope...'!F33</f>
        <v>0</v>
      </c>
      <c r="BA108" s="82">
        <f>'0631 - BD č.p.3373 - Tope...'!F34</f>
        <v>0</v>
      </c>
      <c r="BB108" s="82">
        <f>'0631 - BD č.p.3373 - Tope...'!F35</f>
        <v>0</v>
      </c>
      <c r="BC108" s="82">
        <f>'0631 - BD č.p.3373 - Tope...'!F36</f>
        <v>0</v>
      </c>
      <c r="BD108" s="84">
        <f>'0631 - BD č.p.3373 - Tope...'!F37</f>
        <v>0</v>
      </c>
      <c r="BT108" s="85" t="s">
        <v>87</v>
      </c>
      <c r="BV108" s="85" t="s">
        <v>81</v>
      </c>
      <c r="BW108" s="85" t="s">
        <v>127</v>
      </c>
      <c r="BX108" s="85" t="s">
        <v>4</v>
      </c>
      <c r="CL108" s="85" t="s">
        <v>1</v>
      </c>
      <c r="CM108" s="85" t="s">
        <v>87</v>
      </c>
    </row>
    <row r="109" spans="1:91" s="7" customFormat="1" ht="24.75" customHeight="1">
      <c r="A109" s="76" t="s">
        <v>83</v>
      </c>
      <c r="B109" s="77"/>
      <c r="C109" s="78"/>
      <c r="D109" s="192" t="s">
        <v>128</v>
      </c>
      <c r="E109" s="192"/>
      <c r="F109" s="192"/>
      <c r="G109" s="192"/>
      <c r="H109" s="192"/>
      <c r="I109" s="79"/>
      <c r="J109" s="192" t="s">
        <v>129</v>
      </c>
      <c r="K109" s="192"/>
      <c r="L109" s="192"/>
      <c r="M109" s="192"/>
      <c r="N109" s="192"/>
      <c r="O109" s="192"/>
      <c r="P109" s="192"/>
      <c r="Q109" s="192"/>
      <c r="R109" s="192"/>
      <c r="S109" s="192"/>
      <c r="T109" s="192"/>
      <c r="U109" s="192"/>
      <c r="V109" s="192"/>
      <c r="W109" s="192"/>
      <c r="X109" s="192"/>
      <c r="Y109" s="192"/>
      <c r="Z109" s="192"/>
      <c r="AA109" s="192"/>
      <c r="AB109" s="192"/>
      <c r="AC109" s="192"/>
      <c r="AD109" s="192"/>
      <c r="AE109" s="192"/>
      <c r="AF109" s="192"/>
      <c r="AG109" s="234">
        <f>'0632 - BD č.p.3373 - MaR ...'!J30</f>
        <v>0</v>
      </c>
      <c r="AH109" s="235"/>
      <c r="AI109" s="235"/>
      <c r="AJ109" s="235"/>
      <c r="AK109" s="235"/>
      <c r="AL109" s="235"/>
      <c r="AM109" s="235"/>
      <c r="AN109" s="234">
        <f t="shared" si="0"/>
        <v>0</v>
      </c>
      <c r="AO109" s="235"/>
      <c r="AP109" s="235"/>
      <c r="AQ109" s="80" t="s">
        <v>86</v>
      </c>
      <c r="AR109" s="77"/>
      <c r="AS109" s="81">
        <v>0</v>
      </c>
      <c r="AT109" s="82">
        <f t="shared" si="1"/>
        <v>0</v>
      </c>
      <c r="AU109" s="83">
        <f>'0632 - BD č.p.3373 - MaR ...'!P117</f>
        <v>0</v>
      </c>
      <c r="AV109" s="82">
        <f>'0632 - BD č.p.3373 - MaR ...'!J33</f>
        <v>0</v>
      </c>
      <c r="AW109" s="82">
        <f>'0632 - BD č.p.3373 - MaR ...'!J34</f>
        <v>0</v>
      </c>
      <c r="AX109" s="82">
        <f>'0632 - BD č.p.3373 - MaR ...'!J35</f>
        <v>0</v>
      </c>
      <c r="AY109" s="82">
        <f>'0632 - BD č.p.3373 - MaR ...'!J36</f>
        <v>0</v>
      </c>
      <c r="AZ109" s="82">
        <f>'0632 - BD č.p.3373 - MaR ...'!F33</f>
        <v>0</v>
      </c>
      <c r="BA109" s="82">
        <f>'0632 - BD č.p.3373 - MaR ...'!F34</f>
        <v>0</v>
      </c>
      <c r="BB109" s="82">
        <f>'0632 - BD č.p.3373 - MaR ...'!F35</f>
        <v>0</v>
      </c>
      <c r="BC109" s="82">
        <f>'0632 - BD č.p.3373 - MaR ...'!F36</f>
        <v>0</v>
      </c>
      <c r="BD109" s="84">
        <f>'0632 - BD č.p.3373 - MaR ...'!F37</f>
        <v>0</v>
      </c>
      <c r="BT109" s="85" t="s">
        <v>87</v>
      </c>
      <c r="BV109" s="85" t="s">
        <v>81</v>
      </c>
      <c r="BW109" s="85" t="s">
        <v>130</v>
      </c>
      <c r="BX109" s="85" t="s">
        <v>4</v>
      </c>
      <c r="CL109" s="85" t="s">
        <v>1</v>
      </c>
      <c r="CM109" s="85" t="s">
        <v>87</v>
      </c>
    </row>
    <row r="110" spans="1:91" s="7" customFormat="1" ht="24.75" customHeight="1">
      <c r="A110" s="76" t="s">
        <v>83</v>
      </c>
      <c r="B110" s="77"/>
      <c r="C110" s="78"/>
      <c r="D110" s="192" t="s">
        <v>131</v>
      </c>
      <c r="E110" s="192"/>
      <c r="F110" s="192"/>
      <c r="G110" s="192"/>
      <c r="H110" s="192"/>
      <c r="I110" s="79"/>
      <c r="J110" s="192" t="s">
        <v>132</v>
      </c>
      <c r="K110" s="192"/>
      <c r="L110" s="192"/>
      <c r="M110" s="192"/>
      <c r="N110" s="192"/>
      <c r="O110" s="192"/>
      <c r="P110" s="192"/>
      <c r="Q110" s="192"/>
      <c r="R110" s="192"/>
      <c r="S110" s="192"/>
      <c r="T110" s="192"/>
      <c r="U110" s="192"/>
      <c r="V110" s="192"/>
      <c r="W110" s="192"/>
      <c r="X110" s="192"/>
      <c r="Y110" s="192"/>
      <c r="Z110" s="192"/>
      <c r="AA110" s="192"/>
      <c r="AB110" s="192"/>
      <c r="AC110" s="192"/>
      <c r="AD110" s="192"/>
      <c r="AE110" s="192"/>
      <c r="AF110" s="192"/>
      <c r="AG110" s="234">
        <f>'0633 - BD č.p.3373 - Tope...'!J30</f>
        <v>0</v>
      </c>
      <c r="AH110" s="235"/>
      <c r="AI110" s="235"/>
      <c r="AJ110" s="235"/>
      <c r="AK110" s="235"/>
      <c r="AL110" s="235"/>
      <c r="AM110" s="235"/>
      <c r="AN110" s="234">
        <f t="shared" si="0"/>
        <v>0</v>
      </c>
      <c r="AO110" s="235"/>
      <c r="AP110" s="235"/>
      <c r="AQ110" s="80" t="s">
        <v>86</v>
      </c>
      <c r="AR110" s="77"/>
      <c r="AS110" s="81">
        <v>0</v>
      </c>
      <c r="AT110" s="82">
        <f t="shared" si="1"/>
        <v>0</v>
      </c>
      <c r="AU110" s="83">
        <f>'0633 - BD č.p.3373 - Tope...'!P120</f>
        <v>0</v>
      </c>
      <c r="AV110" s="82">
        <f>'0633 - BD č.p.3373 - Tope...'!J33</f>
        <v>0</v>
      </c>
      <c r="AW110" s="82">
        <f>'0633 - BD č.p.3373 - Tope...'!J34</f>
        <v>0</v>
      </c>
      <c r="AX110" s="82">
        <f>'0633 - BD č.p.3373 - Tope...'!J35</f>
        <v>0</v>
      </c>
      <c r="AY110" s="82">
        <f>'0633 - BD č.p.3373 - Tope...'!J36</f>
        <v>0</v>
      </c>
      <c r="AZ110" s="82">
        <f>'0633 - BD č.p.3373 - Tope...'!F33</f>
        <v>0</v>
      </c>
      <c r="BA110" s="82">
        <f>'0633 - BD č.p.3373 - Tope...'!F34</f>
        <v>0</v>
      </c>
      <c r="BB110" s="82">
        <f>'0633 - BD č.p.3373 - Tope...'!F35</f>
        <v>0</v>
      </c>
      <c r="BC110" s="82">
        <f>'0633 - BD č.p.3373 - Tope...'!F36</f>
        <v>0</v>
      </c>
      <c r="BD110" s="84">
        <f>'0633 - BD č.p.3373 - Tope...'!F37</f>
        <v>0</v>
      </c>
      <c r="BT110" s="85" t="s">
        <v>87</v>
      </c>
      <c r="BV110" s="85" t="s">
        <v>81</v>
      </c>
      <c r="BW110" s="85" t="s">
        <v>133</v>
      </c>
      <c r="BX110" s="85" t="s">
        <v>4</v>
      </c>
      <c r="CL110" s="85" t="s">
        <v>1</v>
      </c>
      <c r="CM110" s="85" t="s">
        <v>87</v>
      </c>
    </row>
    <row r="111" spans="1:91" s="7" customFormat="1" ht="24.75" customHeight="1">
      <c r="A111" s="76" t="s">
        <v>83</v>
      </c>
      <c r="B111" s="77"/>
      <c r="C111" s="78"/>
      <c r="D111" s="192" t="s">
        <v>134</v>
      </c>
      <c r="E111" s="192"/>
      <c r="F111" s="192"/>
      <c r="G111" s="192"/>
      <c r="H111" s="192"/>
      <c r="I111" s="79"/>
      <c r="J111" s="192" t="s">
        <v>135</v>
      </c>
      <c r="K111" s="192"/>
      <c r="L111" s="192"/>
      <c r="M111" s="192"/>
      <c r="N111" s="192"/>
      <c r="O111" s="192"/>
      <c r="P111" s="192"/>
      <c r="Q111" s="192"/>
      <c r="R111" s="192"/>
      <c r="S111" s="192"/>
      <c r="T111" s="192"/>
      <c r="U111" s="192"/>
      <c r="V111" s="192"/>
      <c r="W111" s="192"/>
      <c r="X111" s="192"/>
      <c r="Y111" s="192"/>
      <c r="Z111" s="192"/>
      <c r="AA111" s="192"/>
      <c r="AB111" s="192"/>
      <c r="AC111" s="192"/>
      <c r="AD111" s="192"/>
      <c r="AE111" s="192"/>
      <c r="AF111" s="192"/>
      <c r="AG111" s="234">
        <f>'0634 - BD č.p.3373 - MaR ...'!J30</f>
        <v>0</v>
      </c>
      <c r="AH111" s="235"/>
      <c r="AI111" s="235"/>
      <c r="AJ111" s="235"/>
      <c r="AK111" s="235"/>
      <c r="AL111" s="235"/>
      <c r="AM111" s="235"/>
      <c r="AN111" s="234">
        <f t="shared" si="0"/>
        <v>0</v>
      </c>
      <c r="AO111" s="235"/>
      <c r="AP111" s="235"/>
      <c r="AQ111" s="80" t="s">
        <v>86</v>
      </c>
      <c r="AR111" s="77"/>
      <c r="AS111" s="81">
        <v>0</v>
      </c>
      <c r="AT111" s="82">
        <f t="shared" si="1"/>
        <v>0</v>
      </c>
      <c r="AU111" s="83">
        <f>'0634 - BD č.p.3373 - MaR ...'!P117</f>
        <v>0</v>
      </c>
      <c r="AV111" s="82">
        <f>'0634 - BD č.p.3373 - MaR ...'!J33</f>
        <v>0</v>
      </c>
      <c r="AW111" s="82">
        <f>'0634 - BD č.p.3373 - MaR ...'!J34</f>
        <v>0</v>
      </c>
      <c r="AX111" s="82">
        <f>'0634 - BD č.p.3373 - MaR ...'!J35</f>
        <v>0</v>
      </c>
      <c r="AY111" s="82">
        <f>'0634 - BD č.p.3373 - MaR ...'!J36</f>
        <v>0</v>
      </c>
      <c r="AZ111" s="82">
        <f>'0634 - BD č.p.3373 - MaR ...'!F33</f>
        <v>0</v>
      </c>
      <c r="BA111" s="82">
        <f>'0634 - BD č.p.3373 - MaR ...'!F34</f>
        <v>0</v>
      </c>
      <c r="BB111" s="82">
        <f>'0634 - BD č.p.3373 - MaR ...'!F35</f>
        <v>0</v>
      </c>
      <c r="BC111" s="82">
        <f>'0634 - BD č.p.3373 - MaR ...'!F36</f>
        <v>0</v>
      </c>
      <c r="BD111" s="84">
        <f>'0634 - BD č.p.3373 - MaR ...'!F37</f>
        <v>0</v>
      </c>
      <c r="BT111" s="85" t="s">
        <v>87</v>
      </c>
      <c r="BV111" s="85" t="s">
        <v>81</v>
      </c>
      <c r="BW111" s="85" t="s">
        <v>136</v>
      </c>
      <c r="BX111" s="85" t="s">
        <v>4</v>
      </c>
      <c r="CL111" s="85" t="s">
        <v>1</v>
      </c>
      <c r="CM111" s="85" t="s">
        <v>87</v>
      </c>
    </row>
    <row r="112" spans="1:91" s="7" customFormat="1" ht="24.75" customHeight="1">
      <c r="A112" s="76" t="s">
        <v>83</v>
      </c>
      <c r="B112" s="77"/>
      <c r="C112" s="78"/>
      <c r="D112" s="192" t="s">
        <v>137</v>
      </c>
      <c r="E112" s="192"/>
      <c r="F112" s="192"/>
      <c r="G112" s="192"/>
      <c r="H112" s="192"/>
      <c r="I112" s="79"/>
      <c r="J112" s="192" t="s">
        <v>138</v>
      </c>
      <c r="K112" s="192"/>
      <c r="L112" s="192"/>
      <c r="M112" s="192"/>
      <c r="N112" s="192"/>
      <c r="O112" s="192"/>
      <c r="P112" s="192"/>
      <c r="Q112" s="192"/>
      <c r="R112" s="192"/>
      <c r="S112" s="192"/>
      <c r="T112" s="192"/>
      <c r="U112" s="192"/>
      <c r="V112" s="192"/>
      <c r="W112" s="192"/>
      <c r="X112" s="192"/>
      <c r="Y112" s="192"/>
      <c r="Z112" s="192"/>
      <c r="AA112" s="192"/>
      <c r="AB112" s="192"/>
      <c r="AC112" s="192"/>
      <c r="AD112" s="192"/>
      <c r="AE112" s="192"/>
      <c r="AF112" s="192"/>
      <c r="AG112" s="234">
        <f>'0635 - BD č.p.3373 - Tope...'!J30</f>
        <v>0</v>
      </c>
      <c r="AH112" s="235"/>
      <c r="AI112" s="235"/>
      <c r="AJ112" s="235"/>
      <c r="AK112" s="235"/>
      <c r="AL112" s="235"/>
      <c r="AM112" s="235"/>
      <c r="AN112" s="234">
        <f t="shared" si="0"/>
        <v>0</v>
      </c>
      <c r="AO112" s="235"/>
      <c r="AP112" s="235"/>
      <c r="AQ112" s="80" t="s">
        <v>86</v>
      </c>
      <c r="AR112" s="77"/>
      <c r="AS112" s="81">
        <v>0</v>
      </c>
      <c r="AT112" s="82">
        <f t="shared" si="1"/>
        <v>0</v>
      </c>
      <c r="AU112" s="83">
        <f>'0635 - BD č.p.3373 - Tope...'!P120</f>
        <v>0</v>
      </c>
      <c r="AV112" s="82">
        <f>'0635 - BD č.p.3373 - Tope...'!J33</f>
        <v>0</v>
      </c>
      <c r="AW112" s="82">
        <f>'0635 - BD č.p.3373 - Tope...'!J34</f>
        <v>0</v>
      </c>
      <c r="AX112" s="82">
        <f>'0635 - BD č.p.3373 - Tope...'!J35</f>
        <v>0</v>
      </c>
      <c r="AY112" s="82">
        <f>'0635 - BD č.p.3373 - Tope...'!J36</f>
        <v>0</v>
      </c>
      <c r="AZ112" s="82">
        <f>'0635 - BD č.p.3373 - Tope...'!F33</f>
        <v>0</v>
      </c>
      <c r="BA112" s="82">
        <f>'0635 - BD č.p.3373 - Tope...'!F34</f>
        <v>0</v>
      </c>
      <c r="BB112" s="82">
        <f>'0635 - BD č.p.3373 - Tope...'!F35</f>
        <v>0</v>
      </c>
      <c r="BC112" s="82">
        <f>'0635 - BD č.p.3373 - Tope...'!F36</f>
        <v>0</v>
      </c>
      <c r="BD112" s="84">
        <f>'0635 - BD č.p.3373 - Tope...'!F37</f>
        <v>0</v>
      </c>
      <c r="BT112" s="85" t="s">
        <v>87</v>
      </c>
      <c r="BV112" s="85" t="s">
        <v>81</v>
      </c>
      <c r="BW112" s="85" t="s">
        <v>139</v>
      </c>
      <c r="BX112" s="85" t="s">
        <v>4</v>
      </c>
      <c r="CL112" s="85" t="s">
        <v>1</v>
      </c>
      <c r="CM112" s="85" t="s">
        <v>87</v>
      </c>
    </row>
    <row r="113" spans="1:91" s="7" customFormat="1" ht="24.75" customHeight="1">
      <c r="A113" s="76" t="s">
        <v>83</v>
      </c>
      <c r="B113" s="77"/>
      <c r="C113" s="78"/>
      <c r="D113" s="192" t="s">
        <v>140</v>
      </c>
      <c r="E113" s="192"/>
      <c r="F113" s="192"/>
      <c r="G113" s="192"/>
      <c r="H113" s="192"/>
      <c r="I113" s="79"/>
      <c r="J113" s="192" t="s">
        <v>141</v>
      </c>
      <c r="K113" s="192"/>
      <c r="L113" s="192"/>
      <c r="M113" s="192"/>
      <c r="N113" s="192"/>
      <c r="O113" s="192"/>
      <c r="P113" s="192"/>
      <c r="Q113" s="192"/>
      <c r="R113" s="192"/>
      <c r="S113" s="192"/>
      <c r="T113" s="192"/>
      <c r="U113" s="192"/>
      <c r="V113" s="192"/>
      <c r="W113" s="192"/>
      <c r="X113" s="192"/>
      <c r="Y113" s="192"/>
      <c r="Z113" s="192"/>
      <c r="AA113" s="192"/>
      <c r="AB113" s="192"/>
      <c r="AC113" s="192"/>
      <c r="AD113" s="192"/>
      <c r="AE113" s="192"/>
      <c r="AF113" s="192"/>
      <c r="AG113" s="234">
        <f>'0636 - BD č.p.3373 - MaR ...'!J30</f>
        <v>0</v>
      </c>
      <c r="AH113" s="235"/>
      <c r="AI113" s="235"/>
      <c r="AJ113" s="235"/>
      <c r="AK113" s="235"/>
      <c r="AL113" s="235"/>
      <c r="AM113" s="235"/>
      <c r="AN113" s="234">
        <f t="shared" si="0"/>
        <v>0</v>
      </c>
      <c r="AO113" s="235"/>
      <c r="AP113" s="235"/>
      <c r="AQ113" s="80" t="s">
        <v>86</v>
      </c>
      <c r="AR113" s="77"/>
      <c r="AS113" s="81">
        <v>0</v>
      </c>
      <c r="AT113" s="82">
        <f t="shared" si="1"/>
        <v>0</v>
      </c>
      <c r="AU113" s="83">
        <f>'0636 - BD č.p.3373 - MaR ...'!P117</f>
        <v>0</v>
      </c>
      <c r="AV113" s="82">
        <f>'0636 - BD č.p.3373 - MaR ...'!J33</f>
        <v>0</v>
      </c>
      <c r="AW113" s="82">
        <f>'0636 - BD č.p.3373 - MaR ...'!J34</f>
        <v>0</v>
      </c>
      <c r="AX113" s="82">
        <f>'0636 - BD č.p.3373 - MaR ...'!J35</f>
        <v>0</v>
      </c>
      <c r="AY113" s="82">
        <f>'0636 - BD č.p.3373 - MaR ...'!J36</f>
        <v>0</v>
      </c>
      <c r="AZ113" s="82">
        <f>'0636 - BD č.p.3373 - MaR ...'!F33</f>
        <v>0</v>
      </c>
      <c r="BA113" s="82">
        <f>'0636 - BD č.p.3373 - MaR ...'!F34</f>
        <v>0</v>
      </c>
      <c r="BB113" s="82">
        <f>'0636 - BD č.p.3373 - MaR ...'!F35</f>
        <v>0</v>
      </c>
      <c r="BC113" s="82">
        <f>'0636 - BD č.p.3373 - MaR ...'!F36</f>
        <v>0</v>
      </c>
      <c r="BD113" s="84">
        <f>'0636 - BD č.p.3373 - MaR ...'!F37</f>
        <v>0</v>
      </c>
      <c r="BT113" s="85" t="s">
        <v>87</v>
      </c>
      <c r="BV113" s="85" t="s">
        <v>81</v>
      </c>
      <c r="BW113" s="85" t="s">
        <v>142</v>
      </c>
      <c r="BX113" s="85" t="s">
        <v>4</v>
      </c>
      <c r="CL113" s="85" t="s">
        <v>1</v>
      </c>
      <c r="CM113" s="85" t="s">
        <v>87</v>
      </c>
    </row>
    <row r="114" spans="1:91" s="7" customFormat="1" ht="24.75" customHeight="1">
      <c r="A114" s="76" t="s">
        <v>83</v>
      </c>
      <c r="B114" s="77"/>
      <c r="C114" s="78"/>
      <c r="D114" s="192" t="s">
        <v>143</v>
      </c>
      <c r="E114" s="192"/>
      <c r="F114" s="192"/>
      <c r="G114" s="192"/>
      <c r="H114" s="192"/>
      <c r="I114" s="79"/>
      <c r="J114" s="192" t="s">
        <v>144</v>
      </c>
      <c r="K114" s="192"/>
      <c r="L114" s="192"/>
      <c r="M114" s="192"/>
      <c r="N114" s="192"/>
      <c r="O114" s="192"/>
      <c r="P114" s="192"/>
      <c r="Q114" s="192"/>
      <c r="R114" s="192"/>
      <c r="S114" s="192"/>
      <c r="T114" s="192"/>
      <c r="U114" s="192"/>
      <c r="V114" s="192"/>
      <c r="W114" s="192"/>
      <c r="X114" s="192"/>
      <c r="Y114" s="192"/>
      <c r="Z114" s="192"/>
      <c r="AA114" s="192"/>
      <c r="AB114" s="192"/>
      <c r="AC114" s="192"/>
      <c r="AD114" s="192"/>
      <c r="AE114" s="192"/>
      <c r="AF114" s="192"/>
      <c r="AG114" s="234">
        <f>'0637 - BD č.p.3373 - Tope...'!J30</f>
        <v>0</v>
      </c>
      <c r="AH114" s="235"/>
      <c r="AI114" s="235"/>
      <c r="AJ114" s="235"/>
      <c r="AK114" s="235"/>
      <c r="AL114" s="235"/>
      <c r="AM114" s="235"/>
      <c r="AN114" s="234">
        <f t="shared" si="0"/>
        <v>0</v>
      </c>
      <c r="AO114" s="235"/>
      <c r="AP114" s="235"/>
      <c r="AQ114" s="80" t="s">
        <v>86</v>
      </c>
      <c r="AR114" s="77"/>
      <c r="AS114" s="81">
        <v>0</v>
      </c>
      <c r="AT114" s="82">
        <f t="shared" si="1"/>
        <v>0</v>
      </c>
      <c r="AU114" s="83">
        <f>'0637 - BD č.p.3373 - Tope...'!P120</f>
        <v>0</v>
      </c>
      <c r="AV114" s="82">
        <f>'0637 - BD č.p.3373 - Tope...'!J33</f>
        <v>0</v>
      </c>
      <c r="AW114" s="82">
        <f>'0637 - BD č.p.3373 - Tope...'!J34</f>
        <v>0</v>
      </c>
      <c r="AX114" s="82">
        <f>'0637 - BD č.p.3373 - Tope...'!J35</f>
        <v>0</v>
      </c>
      <c r="AY114" s="82">
        <f>'0637 - BD č.p.3373 - Tope...'!J36</f>
        <v>0</v>
      </c>
      <c r="AZ114" s="82">
        <f>'0637 - BD č.p.3373 - Tope...'!F33</f>
        <v>0</v>
      </c>
      <c r="BA114" s="82">
        <f>'0637 - BD č.p.3373 - Tope...'!F34</f>
        <v>0</v>
      </c>
      <c r="BB114" s="82">
        <f>'0637 - BD č.p.3373 - Tope...'!F35</f>
        <v>0</v>
      </c>
      <c r="BC114" s="82">
        <f>'0637 - BD č.p.3373 - Tope...'!F36</f>
        <v>0</v>
      </c>
      <c r="BD114" s="84">
        <f>'0637 - BD č.p.3373 - Tope...'!F37</f>
        <v>0</v>
      </c>
      <c r="BT114" s="85" t="s">
        <v>87</v>
      </c>
      <c r="BV114" s="85" t="s">
        <v>81</v>
      </c>
      <c r="BW114" s="85" t="s">
        <v>145</v>
      </c>
      <c r="BX114" s="85" t="s">
        <v>4</v>
      </c>
      <c r="CL114" s="85" t="s">
        <v>1</v>
      </c>
      <c r="CM114" s="85" t="s">
        <v>87</v>
      </c>
    </row>
    <row r="115" spans="1:91" s="7" customFormat="1" ht="24.75" customHeight="1">
      <c r="A115" s="76" t="s">
        <v>83</v>
      </c>
      <c r="B115" s="77"/>
      <c r="C115" s="78"/>
      <c r="D115" s="192" t="s">
        <v>146</v>
      </c>
      <c r="E115" s="192"/>
      <c r="F115" s="192"/>
      <c r="G115" s="192"/>
      <c r="H115" s="192"/>
      <c r="I115" s="79"/>
      <c r="J115" s="192" t="s">
        <v>147</v>
      </c>
      <c r="K115" s="192"/>
      <c r="L115" s="192"/>
      <c r="M115" s="192"/>
      <c r="N115" s="192"/>
      <c r="O115" s="192"/>
      <c r="P115" s="192"/>
      <c r="Q115" s="192"/>
      <c r="R115" s="192"/>
      <c r="S115" s="192"/>
      <c r="T115" s="192"/>
      <c r="U115" s="192"/>
      <c r="V115" s="192"/>
      <c r="W115" s="192"/>
      <c r="X115" s="192"/>
      <c r="Y115" s="192"/>
      <c r="Z115" s="192"/>
      <c r="AA115" s="192"/>
      <c r="AB115" s="192"/>
      <c r="AC115" s="192"/>
      <c r="AD115" s="192"/>
      <c r="AE115" s="192"/>
      <c r="AF115" s="192"/>
      <c r="AG115" s="234">
        <f>'0638 - BD č.p.3373 - MaR ...'!J30</f>
        <v>0</v>
      </c>
      <c r="AH115" s="235"/>
      <c r="AI115" s="235"/>
      <c r="AJ115" s="235"/>
      <c r="AK115" s="235"/>
      <c r="AL115" s="235"/>
      <c r="AM115" s="235"/>
      <c r="AN115" s="234">
        <f t="shared" si="0"/>
        <v>0</v>
      </c>
      <c r="AO115" s="235"/>
      <c r="AP115" s="235"/>
      <c r="AQ115" s="80" t="s">
        <v>86</v>
      </c>
      <c r="AR115" s="77"/>
      <c r="AS115" s="81">
        <v>0</v>
      </c>
      <c r="AT115" s="82">
        <f t="shared" si="1"/>
        <v>0</v>
      </c>
      <c r="AU115" s="83">
        <f>'0638 - BD č.p.3373 - MaR ...'!P117</f>
        <v>0</v>
      </c>
      <c r="AV115" s="82">
        <f>'0638 - BD č.p.3373 - MaR ...'!J33</f>
        <v>0</v>
      </c>
      <c r="AW115" s="82">
        <f>'0638 - BD č.p.3373 - MaR ...'!J34</f>
        <v>0</v>
      </c>
      <c r="AX115" s="82">
        <f>'0638 - BD č.p.3373 - MaR ...'!J35</f>
        <v>0</v>
      </c>
      <c r="AY115" s="82">
        <f>'0638 - BD č.p.3373 - MaR ...'!J36</f>
        <v>0</v>
      </c>
      <c r="AZ115" s="82">
        <f>'0638 - BD č.p.3373 - MaR ...'!F33</f>
        <v>0</v>
      </c>
      <c r="BA115" s="82">
        <f>'0638 - BD č.p.3373 - MaR ...'!F34</f>
        <v>0</v>
      </c>
      <c r="BB115" s="82">
        <f>'0638 - BD č.p.3373 - MaR ...'!F35</f>
        <v>0</v>
      </c>
      <c r="BC115" s="82">
        <f>'0638 - BD č.p.3373 - MaR ...'!F36</f>
        <v>0</v>
      </c>
      <c r="BD115" s="84">
        <f>'0638 - BD č.p.3373 - MaR ...'!F37</f>
        <v>0</v>
      </c>
      <c r="BT115" s="85" t="s">
        <v>87</v>
      </c>
      <c r="BV115" s="85" t="s">
        <v>81</v>
      </c>
      <c r="BW115" s="85" t="s">
        <v>148</v>
      </c>
      <c r="BX115" s="85" t="s">
        <v>4</v>
      </c>
      <c r="CL115" s="85" t="s">
        <v>1</v>
      </c>
      <c r="CM115" s="85" t="s">
        <v>87</v>
      </c>
    </row>
    <row r="116" spans="1:91" s="7" customFormat="1" ht="16.5" customHeight="1">
      <c r="A116" s="76" t="s">
        <v>83</v>
      </c>
      <c r="B116" s="77"/>
      <c r="C116" s="78"/>
      <c r="D116" s="192" t="s">
        <v>149</v>
      </c>
      <c r="E116" s="192"/>
      <c r="F116" s="192"/>
      <c r="G116" s="192"/>
      <c r="H116" s="192"/>
      <c r="I116" s="79"/>
      <c r="J116" s="192" t="s">
        <v>150</v>
      </c>
      <c r="K116" s="192"/>
      <c r="L116" s="192"/>
      <c r="M116" s="192"/>
      <c r="N116" s="192"/>
      <c r="O116" s="192"/>
      <c r="P116" s="192"/>
      <c r="Q116" s="192"/>
      <c r="R116" s="192"/>
      <c r="S116" s="192"/>
      <c r="T116" s="192"/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  <c r="AF116" s="192"/>
      <c r="AG116" s="234">
        <f>'0640 - Vedlejší rozpočtov...'!J30</f>
        <v>0</v>
      </c>
      <c r="AH116" s="235"/>
      <c r="AI116" s="235"/>
      <c r="AJ116" s="235"/>
      <c r="AK116" s="235"/>
      <c r="AL116" s="235"/>
      <c r="AM116" s="235"/>
      <c r="AN116" s="234">
        <f t="shared" si="0"/>
        <v>0</v>
      </c>
      <c r="AO116" s="235"/>
      <c r="AP116" s="235"/>
      <c r="AQ116" s="80" t="s">
        <v>151</v>
      </c>
      <c r="AR116" s="77"/>
      <c r="AS116" s="86">
        <v>0</v>
      </c>
      <c r="AT116" s="87">
        <f t="shared" si="1"/>
        <v>0</v>
      </c>
      <c r="AU116" s="88">
        <f>'0640 - Vedlejší rozpočtov...'!P119</f>
        <v>0</v>
      </c>
      <c r="AV116" s="87">
        <f>'0640 - Vedlejší rozpočtov...'!J33</f>
        <v>0</v>
      </c>
      <c r="AW116" s="87">
        <f>'0640 - Vedlejší rozpočtov...'!J34</f>
        <v>0</v>
      </c>
      <c r="AX116" s="87">
        <f>'0640 - Vedlejší rozpočtov...'!J35</f>
        <v>0</v>
      </c>
      <c r="AY116" s="87">
        <f>'0640 - Vedlejší rozpočtov...'!J36</f>
        <v>0</v>
      </c>
      <c r="AZ116" s="87">
        <f>'0640 - Vedlejší rozpočtov...'!F33</f>
        <v>0</v>
      </c>
      <c r="BA116" s="87">
        <f>'0640 - Vedlejší rozpočtov...'!F34</f>
        <v>0</v>
      </c>
      <c r="BB116" s="87">
        <f>'0640 - Vedlejší rozpočtov...'!F35</f>
        <v>0</v>
      </c>
      <c r="BC116" s="87">
        <f>'0640 - Vedlejší rozpočtov...'!F36</f>
        <v>0</v>
      </c>
      <c r="BD116" s="89">
        <f>'0640 - Vedlejší rozpočtov...'!F37</f>
        <v>0</v>
      </c>
      <c r="BT116" s="85" t="s">
        <v>87</v>
      </c>
      <c r="BV116" s="85" t="s">
        <v>81</v>
      </c>
      <c r="BW116" s="85" t="s">
        <v>152</v>
      </c>
      <c r="BX116" s="85" t="s">
        <v>4</v>
      </c>
      <c r="CL116" s="85" t="s">
        <v>19</v>
      </c>
      <c r="CM116" s="85" t="s">
        <v>87</v>
      </c>
    </row>
    <row r="117" spans="1:91" s="2" customFormat="1" ht="30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F117" s="29"/>
      <c r="AG117" s="29"/>
      <c r="AH117" s="29"/>
      <c r="AI117" s="29"/>
      <c r="AJ117" s="29"/>
      <c r="AK117" s="29"/>
      <c r="AL117" s="29"/>
      <c r="AM117" s="29"/>
      <c r="AN117" s="29"/>
      <c r="AO117" s="29"/>
      <c r="AP117" s="29"/>
      <c r="AQ117" s="29"/>
      <c r="AR117" s="30"/>
      <c r="AS117" s="29"/>
      <c r="AT117" s="29"/>
      <c r="AU117" s="29"/>
      <c r="AV117" s="29"/>
      <c r="AW117" s="29"/>
      <c r="AX117" s="29"/>
      <c r="AY117" s="29"/>
      <c r="AZ117" s="29"/>
      <c r="BA117" s="29"/>
      <c r="BB117" s="29"/>
      <c r="BC117" s="29"/>
      <c r="BD117" s="29"/>
      <c r="BE117" s="29"/>
    </row>
    <row r="118" spans="1:91" s="2" customFormat="1" ht="6.95" customHeight="1">
      <c r="A118" s="29"/>
      <c r="B118" s="44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5"/>
      <c r="X118" s="45"/>
      <c r="Y118" s="45"/>
      <c r="Z118" s="45"/>
      <c r="AA118" s="45"/>
      <c r="AB118" s="45"/>
      <c r="AC118" s="45"/>
      <c r="AD118" s="45"/>
      <c r="AE118" s="45"/>
      <c r="AF118" s="45"/>
      <c r="AG118" s="45"/>
      <c r="AH118" s="45"/>
      <c r="AI118" s="45"/>
      <c r="AJ118" s="45"/>
      <c r="AK118" s="45"/>
      <c r="AL118" s="45"/>
      <c r="AM118" s="45"/>
      <c r="AN118" s="45"/>
      <c r="AO118" s="45"/>
      <c r="AP118" s="45"/>
      <c r="AQ118" s="45"/>
      <c r="AR118" s="30"/>
      <c r="AS118" s="29"/>
      <c r="AT118" s="29"/>
      <c r="AU118" s="29"/>
      <c r="AV118" s="29"/>
      <c r="AW118" s="29"/>
      <c r="AX118" s="29"/>
      <c r="AY118" s="29"/>
      <c r="AZ118" s="29"/>
      <c r="BA118" s="29"/>
      <c r="BB118" s="29"/>
      <c r="BC118" s="29"/>
      <c r="BD118" s="29"/>
      <c r="BE118" s="29"/>
    </row>
  </sheetData>
  <mergeCells count="126">
    <mergeCell ref="J105:AF105"/>
    <mergeCell ref="J100:AF100"/>
    <mergeCell ref="L85:AO85"/>
    <mergeCell ref="AM90:AP90"/>
    <mergeCell ref="AM89:AP89"/>
    <mergeCell ref="AM87:AN87"/>
    <mergeCell ref="AS89:AT91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N98:AP98"/>
    <mergeCell ref="AG98:AM98"/>
    <mergeCell ref="AG99:AM99"/>
    <mergeCell ref="AN99:AP99"/>
    <mergeCell ref="AN100:AP100"/>
    <mergeCell ref="AG100:AM100"/>
    <mergeCell ref="AG94:AM94"/>
    <mergeCell ref="AN94:AP94"/>
    <mergeCell ref="AN114:AP114"/>
    <mergeCell ref="AG114:AM114"/>
    <mergeCell ref="AG115:AM115"/>
    <mergeCell ref="AN115:AP115"/>
    <mergeCell ref="AN116:AP116"/>
    <mergeCell ref="AG116:AM116"/>
    <mergeCell ref="I92:AF92"/>
    <mergeCell ref="J109:AF109"/>
    <mergeCell ref="J104:AF104"/>
    <mergeCell ref="J111:AF111"/>
    <mergeCell ref="J112:AF112"/>
    <mergeCell ref="J113:AF113"/>
    <mergeCell ref="J114:AF114"/>
    <mergeCell ref="J115:AF115"/>
    <mergeCell ref="J110:AF110"/>
    <mergeCell ref="J108:AF108"/>
    <mergeCell ref="J116:AF116"/>
    <mergeCell ref="J106:AF106"/>
    <mergeCell ref="J95:AF95"/>
    <mergeCell ref="J96:AF96"/>
    <mergeCell ref="J107:AF107"/>
    <mergeCell ref="J98:AF98"/>
    <mergeCell ref="J99:AF99"/>
    <mergeCell ref="J97:AF97"/>
    <mergeCell ref="AN109:AP109"/>
    <mergeCell ref="AG109:AM109"/>
    <mergeCell ref="AG110:AM110"/>
    <mergeCell ref="AN110:AP110"/>
    <mergeCell ref="AG111:AM111"/>
    <mergeCell ref="AN111:AP111"/>
    <mergeCell ref="AG112:AM112"/>
    <mergeCell ref="AN112:AP112"/>
    <mergeCell ref="AG113:AM113"/>
    <mergeCell ref="AN113:AP113"/>
    <mergeCell ref="AG104:AM104"/>
    <mergeCell ref="AN104:AP104"/>
    <mergeCell ref="AN105:AP105"/>
    <mergeCell ref="AG105:AM105"/>
    <mergeCell ref="AN106:AP106"/>
    <mergeCell ref="AG106:AM106"/>
    <mergeCell ref="AG107:AM107"/>
    <mergeCell ref="AN107:AP107"/>
    <mergeCell ref="AN108:AP108"/>
    <mergeCell ref="AG108:AM108"/>
    <mergeCell ref="AK35:AO35"/>
    <mergeCell ref="X35:AB35"/>
    <mergeCell ref="AR2:BE2"/>
    <mergeCell ref="AG101:AM101"/>
    <mergeCell ref="AN101:AP101"/>
    <mergeCell ref="AG102:AM102"/>
    <mergeCell ref="AN102:AP102"/>
    <mergeCell ref="AN103:AP103"/>
    <mergeCell ref="AG103:AM103"/>
    <mergeCell ref="J101:AF101"/>
    <mergeCell ref="J102:AF102"/>
    <mergeCell ref="J103:AF103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D116:H116"/>
    <mergeCell ref="D112:H112"/>
    <mergeCell ref="D105:H105"/>
    <mergeCell ref="D96:H96"/>
    <mergeCell ref="D95:H95"/>
    <mergeCell ref="D113:H113"/>
    <mergeCell ref="D108:H108"/>
    <mergeCell ref="D114:H114"/>
    <mergeCell ref="D115:H115"/>
    <mergeCell ref="D106:H106"/>
    <mergeCell ref="D103:H103"/>
    <mergeCell ref="C92:G92"/>
    <mergeCell ref="D97:H97"/>
    <mergeCell ref="D109:H109"/>
    <mergeCell ref="D102:H102"/>
    <mergeCell ref="D104:H104"/>
    <mergeCell ref="D101:H101"/>
    <mergeCell ref="D110:H110"/>
    <mergeCell ref="D100:H100"/>
    <mergeCell ref="D111:H111"/>
    <mergeCell ref="D107:H107"/>
    <mergeCell ref="D99:H99"/>
    <mergeCell ref="D98:H98"/>
  </mergeCells>
  <hyperlinks>
    <hyperlink ref="A95" location="'0601 - Bytový dům č.p.310...'!C2" display="/"/>
    <hyperlink ref="A96" location="'0602 - Bytový dům č.p.310...'!C2" display="/"/>
    <hyperlink ref="A97" location="'0603 - Bytový dům č.p.337...'!C2" display="/"/>
    <hyperlink ref="A98" location="'0604 - Bytový dům č.p.337...'!C2" display="/"/>
    <hyperlink ref="A99" location="'0611 - Elektroinstalace -...'!C2" display="/"/>
    <hyperlink ref="A100" location="'0612 - Elektroinstalace _...'!C2" display="/"/>
    <hyperlink ref="A101" location="'0613 - Fotovoltaická elek...'!C2" display="/"/>
    <hyperlink ref="A102" location="'0621 - BD č.p.3106 - Tope...'!C2" display="/"/>
    <hyperlink ref="A103" location="'0622 - BD č.p.3106 - MaR ...'!C2" display="/"/>
    <hyperlink ref="A104" location="'0623 - BD č.p.3106 - Tope...'!C2" display="/"/>
    <hyperlink ref="A105" location="'0624 - BD č.p.3106 - MaR ...'!C2" display="/"/>
    <hyperlink ref="A106" location="'0625 - BD č.p.3106 - Tope...'!C2" display="/"/>
    <hyperlink ref="A107" location="'0626 - BD č.p.3106 - MaR ...'!C2" display="/"/>
    <hyperlink ref="A108" location="'0631 - BD č.p.3373 - Tope...'!C2" display="/"/>
    <hyperlink ref="A109" location="'0632 - BD č.p.3373 - MaR ...'!C2" display="/"/>
    <hyperlink ref="A110" location="'0633 - BD č.p.3373 - Tope...'!C2" display="/"/>
    <hyperlink ref="A111" location="'0634 - BD č.p.3373 - MaR ...'!C2" display="/"/>
    <hyperlink ref="A112" location="'0635 - BD č.p.3373 - Tope...'!C2" display="/"/>
    <hyperlink ref="A113" location="'0636 - BD č.p.3373 - MaR ...'!C2" display="/"/>
    <hyperlink ref="A114" location="'0637 - BD č.p.3373 - Tope...'!C2" display="/"/>
    <hyperlink ref="A115" location="'0638 - BD č.p.3373 - MaR ...'!C2" display="/"/>
    <hyperlink ref="A116" location="'0640 - Vedlejší rozpočtov...'!C2" display="/"/>
  </hyperlinks>
  <pageMargins left="0.39370078740157483" right="0.39370078740157483" top="0.39370078740157483" bottom="0.39370078740157483" header="0" footer="0"/>
  <pageSetup paperSize="9" fitToHeight="100" orientation="landscape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3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08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4" t="s">
        <v>112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87</v>
      </c>
    </row>
    <row r="4" spans="1:46" s="1" customFormat="1" ht="24.95" hidden="1" customHeight="1">
      <c r="B4" s="17"/>
      <c r="D4" s="18" t="s">
        <v>153</v>
      </c>
      <c r="I4" s="90"/>
      <c r="L4" s="17"/>
      <c r="M4" s="92" t="s">
        <v>10</v>
      </c>
      <c r="AT4" s="14" t="s">
        <v>3</v>
      </c>
    </row>
    <row r="5" spans="1:46" s="1" customFormat="1" ht="6.95" hidden="1" customHeight="1">
      <c r="B5" s="17"/>
      <c r="I5" s="90"/>
      <c r="L5" s="17"/>
    </row>
    <row r="6" spans="1:46" s="1" customFormat="1" ht="12" hidden="1" customHeight="1">
      <c r="B6" s="17"/>
      <c r="D6" s="24" t="s">
        <v>16</v>
      </c>
      <c r="I6" s="90"/>
      <c r="L6" s="17"/>
    </row>
    <row r="7" spans="1:46" s="1" customFormat="1" ht="16.5" hidden="1" customHeight="1">
      <c r="B7" s="17"/>
      <c r="E7" s="223" t="str">
        <f>'Rekapitulace stavby'!K6</f>
        <v>Revitalizace polyfunkčního bytového domu- ul.Petra Křičky č.p.3106, 3373 - Ostrava</v>
      </c>
      <c r="F7" s="224"/>
      <c r="G7" s="224"/>
      <c r="H7" s="224"/>
      <c r="I7" s="90"/>
      <c r="L7" s="17"/>
    </row>
    <row r="8" spans="1:46" s="2" customFormat="1" ht="12" hidden="1" customHeight="1">
      <c r="A8" s="29"/>
      <c r="B8" s="30"/>
      <c r="C8" s="29"/>
      <c r="D8" s="24" t="s">
        <v>154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hidden="1" customHeight="1">
      <c r="A9" s="29"/>
      <c r="B9" s="30"/>
      <c r="C9" s="29"/>
      <c r="D9" s="29"/>
      <c r="E9" s="210" t="s">
        <v>2606</v>
      </c>
      <c r="F9" s="225"/>
      <c r="G9" s="225"/>
      <c r="H9" s="225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 hidden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hidden="1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20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hidden="1" customHeight="1">
      <c r="A12" s="29"/>
      <c r="B12" s="30"/>
      <c r="C12" s="29"/>
      <c r="D12" s="24" t="s">
        <v>21</v>
      </c>
      <c r="E12" s="29"/>
      <c r="F12" s="22" t="s">
        <v>27</v>
      </c>
      <c r="G12" s="29"/>
      <c r="H12" s="29"/>
      <c r="I12" s="94" t="s">
        <v>23</v>
      </c>
      <c r="J12" s="52" t="str">
        <f>'Rekapitulace stavby'!AN8</f>
        <v>6. 3. 2020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hidden="1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hidden="1" customHeight="1">
      <c r="A14" s="29"/>
      <c r="B14" s="30"/>
      <c r="C14" s="29"/>
      <c r="D14" s="24" t="s">
        <v>25</v>
      </c>
      <c r="E14" s="29"/>
      <c r="F14" s="29"/>
      <c r="G14" s="29"/>
      <c r="H14" s="29"/>
      <c r="I14" s="94" t="s">
        <v>26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hidden="1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28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hidden="1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hidden="1" customHeight="1">
      <c r="A17" s="29"/>
      <c r="B17" s="30"/>
      <c r="C17" s="29"/>
      <c r="D17" s="24" t="s">
        <v>29</v>
      </c>
      <c r="E17" s="29"/>
      <c r="F17" s="29"/>
      <c r="G17" s="29"/>
      <c r="H17" s="29"/>
      <c r="I17" s="94" t="s">
        <v>26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hidden="1" customHeight="1">
      <c r="A18" s="29"/>
      <c r="B18" s="30"/>
      <c r="C18" s="29"/>
      <c r="D18" s="29"/>
      <c r="E18" s="226" t="str">
        <f>'Rekapitulace stavby'!E14</f>
        <v>Vyplň údaj</v>
      </c>
      <c r="F18" s="196"/>
      <c r="G18" s="196"/>
      <c r="H18" s="196"/>
      <c r="I18" s="94" t="s">
        <v>28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hidden="1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hidden="1" customHeight="1">
      <c r="A20" s="29"/>
      <c r="B20" s="30"/>
      <c r="C20" s="29"/>
      <c r="D20" s="24" t="s">
        <v>31</v>
      </c>
      <c r="E20" s="29"/>
      <c r="F20" s="29"/>
      <c r="G20" s="29"/>
      <c r="H20" s="29"/>
      <c r="I20" s="94" t="s">
        <v>26</v>
      </c>
      <c r="J20" s="22" t="str">
        <f>IF('Rekapitulace stavby'!AN16="","",'Rekapitulace stavby'!AN16)</f>
        <v>25872494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hidden="1" customHeight="1">
      <c r="A21" s="29"/>
      <c r="B21" s="30"/>
      <c r="C21" s="29"/>
      <c r="D21" s="29"/>
      <c r="E21" s="22" t="str">
        <f>IF('Rekapitulace stavby'!E17="","",'Rekapitulace stavby'!E17)</f>
        <v>MS-projekce s.r.o.</v>
      </c>
      <c r="F21" s="29"/>
      <c r="G21" s="29"/>
      <c r="H21" s="29"/>
      <c r="I21" s="94" t="s">
        <v>28</v>
      </c>
      <c r="J21" s="22" t="str">
        <f>IF('Rekapitulace stavby'!AN17="","",'Rekapitulace stavby'!AN17)</f>
        <v>CZ25872494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hidden="1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hidden="1" customHeight="1">
      <c r="A23" s="29"/>
      <c r="B23" s="30"/>
      <c r="C23" s="29"/>
      <c r="D23" s="24" t="s">
        <v>36</v>
      </c>
      <c r="E23" s="29"/>
      <c r="F23" s="29"/>
      <c r="G23" s="29"/>
      <c r="H23" s="29"/>
      <c r="I23" s="94" t="s">
        <v>26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hidden="1" customHeight="1">
      <c r="A24" s="29"/>
      <c r="B24" s="30"/>
      <c r="C24" s="29"/>
      <c r="D24" s="29"/>
      <c r="E24" s="22" t="str">
        <f>IF('Rekapitulace stavby'!E20="","",'Rekapitulace stavby'!E20)</f>
        <v/>
      </c>
      <c r="F24" s="29"/>
      <c r="G24" s="29"/>
      <c r="H24" s="29"/>
      <c r="I24" s="94" t="s">
        <v>28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hidden="1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hidden="1" customHeight="1">
      <c r="A26" s="29"/>
      <c r="B26" s="30"/>
      <c r="C26" s="29"/>
      <c r="D26" s="24" t="s">
        <v>38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hidden="1" customHeight="1">
      <c r="A27" s="95"/>
      <c r="B27" s="96"/>
      <c r="C27" s="95"/>
      <c r="D27" s="95"/>
      <c r="E27" s="201" t="s">
        <v>1</v>
      </c>
      <c r="F27" s="201"/>
      <c r="G27" s="201"/>
      <c r="H27" s="201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hidden="1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hidden="1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hidden="1" customHeight="1">
      <c r="A30" s="29"/>
      <c r="B30" s="30"/>
      <c r="C30" s="29"/>
      <c r="D30" s="100" t="s">
        <v>39</v>
      </c>
      <c r="E30" s="29"/>
      <c r="F30" s="29"/>
      <c r="G30" s="29"/>
      <c r="H30" s="29"/>
      <c r="I30" s="93"/>
      <c r="J30" s="68">
        <f>ROUND(J117,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hidden="1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hidden="1" customHeight="1">
      <c r="A32" s="29"/>
      <c r="B32" s="30"/>
      <c r="C32" s="29"/>
      <c r="D32" s="29"/>
      <c r="E32" s="29"/>
      <c r="F32" s="33" t="s">
        <v>41</v>
      </c>
      <c r="G32" s="29"/>
      <c r="H32" s="29"/>
      <c r="I32" s="101" t="s">
        <v>40</v>
      </c>
      <c r="J32" s="33" t="s">
        <v>42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102" t="s">
        <v>43</v>
      </c>
      <c r="E33" s="24" t="s">
        <v>44</v>
      </c>
      <c r="F33" s="103">
        <f>ROUND((SUM(BE117:BE133)),  2)</f>
        <v>0</v>
      </c>
      <c r="G33" s="29"/>
      <c r="H33" s="29"/>
      <c r="I33" s="104">
        <v>0.21</v>
      </c>
      <c r="J33" s="103">
        <f>ROUND(((SUM(BE117:BE133))*I33),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4" t="s">
        <v>45</v>
      </c>
      <c r="F34" s="103">
        <f>ROUND((SUM(BF117:BF133)),  2)</f>
        <v>0</v>
      </c>
      <c r="G34" s="29"/>
      <c r="H34" s="29"/>
      <c r="I34" s="104">
        <v>0.15</v>
      </c>
      <c r="J34" s="103">
        <f>ROUND(((SUM(BF117:BF133))*I34),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46</v>
      </c>
      <c r="F35" s="103">
        <f>ROUND((SUM(BG117:BG133)),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47</v>
      </c>
      <c r="F36" s="103">
        <f>ROUND((SUM(BH117:BH133)),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48</v>
      </c>
      <c r="F37" s="103">
        <f>ROUND((SUM(BI117:BI133)),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hidden="1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hidden="1" customHeight="1">
      <c r="A39" s="29"/>
      <c r="B39" s="30"/>
      <c r="C39" s="105"/>
      <c r="D39" s="106" t="s">
        <v>49</v>
      </c>
      <c r="E39" s="57"/>
      <c r="F39" s="57"/>
      <c r="G39" s="107" t="s">
        <v>50</v>
      </c>
      <c r="H39" s="108" t="s">
        <v>51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hidden="1" customHeight="1">
      <c r="B41" s="17"/>
      <c r="I41" s="90"/>
      <c r="L41" s="17"/>
    </row>
    <row r="42" spans="1:31" s="1" customFormat="1" ht="14.45" hidden="1" customHeight="1">
      <c r="B42" s="17"/>
      <c r="I42" s="90"/>
      <c r="L42" s="17"/>
    </row>
    <row r="43" spans="1:31" s="1" customFormat="1" ht="14.45" hidden="1" customHeight="1">
      <c r="B43" s="17"/>
      <c r="I43" s="90"/>
      <c r="L43" s="17"/>
    </row>
    <row r="44" spans="1:31" s="1" customFormat="1" ht="14.45" hidden="1" customHeight="1">
      <c r="B44" s="17"/>
      <c r="I44" s="90"/>
      <c r="L44" s="17"/>
    </row>
    <row r="45" spans="1:31" s="1" customFormat="1" ht="14.45" hidden="1" customHeight="1">
      <c r="B45" s="17"/>
      <c r="I45" s="90"/>
      <c r="L45" s="17"/>
    </row>
    <row r="46" spans="1:31" s="1" customFormat="1" ht="14.45" hidden="1" customHeight="1">
      <c r="B46" s="17"/>
      <c r="I46" s="90"/>
      <c r="L46" s="17"/>
    </row>
    <row r="47" spans="1:31" s="1" customFormat="1" ht="14.45" hidden="1" customHeight="1">
      <c r="B47" s="17"/>
      <c r="I47" s="90"/>
      <c r="L47" s="17"/>
    </row>
    <row r="48" spans="1:31" s="1" customFormat="1" ht="14.45" hidden="1" customHeight="1">
      <c r="B48" s="17"/>
      <c r="I48" s="90"/>
      <c r="L48" s="17"/>
    </row>
    <row r="49" spans="1:31" s="1" customFormat="1" ht="14.45" hidden="1" customHeight="1">
      <c r="B49" s="17"/>
      <c r="I49" s="90"/>
      <c r="L49" s="17"/>
    </row>
    <row r="50" spans="1:31" s="2" customFormat="1" ht="14.45" hidden="1" customHeight="1">
      <c r="B50" s="39"/>
      <c r="D50" s="40" t="s">
        <v>52</v>
      </c>
      <c r="E50" s="41"/>
      <c r="F50" s="41"/>
      <c r="G50" s="40" t="s">
        <v>53</v>
      </c>
      <c r="H50" s="41"/>
      <c r="I50" s="112"/>
      <c r="J50" s="41"/>
      <c r="K50" s="41"/>
      <c r="L50" s="39"/>
    </row>
    <row r="51" spans="1:31" ht="11.25" hidden="1">
      <c r="B51" s="17"/>
      <c r="L51" s="17"/>
    </row>
    <row r="52" spans="1:31" ht="11.25" hidden="1">
      <c r="B52" s="17"/>
      <c r="L52" s="17"/>
    </row>
    <row r="53" spans="1:31" ht="11.25" hidden="1">
      <c r="B53" s="17"/>
      <c r="L53" s="17"/>
    </row>
    <row r="54" spans="1:31" ht="11.25" hidden="1">
      <c r="B54" s="17"/>
      <c r="L54" s="17"/>
    </row>
    <row r="55" spans="1:31" ht="11.25" hidden="1">
      <c r="B55" s="17"/>
      <c r="L55" s="17"/>
    </row>
    <row r="56" spans="1:31" ht="11.25" hidden="1">
      <c r="B56" s="17"/>
      <c r="L56" s="17"/>
    </row>
    <row r="57" spans="1:31" ht="11.25" hidden="1">
      <c r="B57" s="17"/>
      <c r="L57" s="17"/>
    </row>
    <row r="58" spans="1:31" ht="11.25" hidden="1">
      <c r="B58" s="17"/>
      <c r="L58" s="17"/>
    </row>
    <row r="59" spans="1:31" ht="11.25" hidden="1">
      <c r="B59" s="17"/>
      <c r="L59" s="17"/>
    </row>
    <row r="60" spans="1:31" ht="11.25" hidden="1">
      <c r="B60" s="17"/>
      <c r="L60" s="17"/>
    </row>
    <row r="61" spans="1:31" s="2" customFormat="1" ht="12.75" hidden="1">
      <c r="A61" s="29"/>
      <c r="B61" s="30"/>
      <c r="C61" s="29"/>
      <c r="D61" s="42" t="s">
        <v>54</v>
      </c>
      <c r="E61" s="32"/>
      <c r="F61" s="113" t="s">
        <v>55</v>
      </c>
      <c r="G61" s="42" t="s">
        <v>54</v>
      </c>
      <c r="H61" s="32"/>
      <c r="I61" s="114"/>
      <c r="J61" s="115" t="s">
        <v>55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 hidden="1">
      <c r="B62" s="17"/>
      <c r="L62" s="17"/>
    </row>
    <row r="63" spans="1:31" ht="11.25" hidden="1">
      <c r="B63" s="17"/>
      <c r="L63" s="17"/>
    </row>
    <row r="64" spans="1:31" ht="11.25" hidden="1">
      <c r="B64" s="17"/>
      <c r="L64" s="17"/>
    </row>
    <row r="65" spans="1:31" s="2" customFormat="1" ht="12.75" hidden="1">
      <c r="A65" s="29"/>
      <c r="B65" s="30"/>
      <c r="C65" s="29"/>
      <c r="D65" s="40" t="s">
        <v>56</v>
      </c>
      <c r="E65" s="43"/>
      <c r="F65" s="43"/>
      <c r="G65" s="40" t="s">
        <v>57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 hidden="1">
      <c r="B66" s="17"/>
      <c r="L66" s="17"/>
    </row>
    <row r="67" spans="1:31" ht="11.25" hidden="1">
      <c r="B67" s="17"/>
      <c r="L67" s="17"/>
    </row>
    <row r="68" spans="1:31" ht="11.25" hidden="1">
      <c r="B68" s="17"/>
      <c r="L68" s="17"/>
    </row>
    <row r="69" spans="1:31" ht="11.25" hidden="1">
      <c r="B69" s="17"/>
      <c r="L69" s="17"/>
    </row>
    <row r="70" spans="1:31" ht="11.25" hidden="1">
      <c r="B70" s="17"/>
      <c r="L70" s="17"/>
    </row>
    <row r="71" spans="1:31" ht="11.25" hidden="1">
      <c r="B71" s="17"/>
      <c r="L71" s="17"/>
    </row>
    <row r="72" spans="1:31" ht="11.25" hidden="1">
      <c r="B72" s="17"/>
      <c r="L72" s="17"/>
    </row>
    <row r="73" spans="1:31" ht="11.25" hidden="1">
      <c r="B73" s="17"/>
      <c r="L73" s="17"/>
    </row>
    <row r="74" spans="1:31" ht="11.25" hidden="1">
      <c r="B74" s="17"/>
      <c r="L74" s="17"/>
    </row>
    <row r="75" spans="1:31" ht="11.25" hidden="1">
      <c r="B75" s="17"/>
      <c r="L75" s="17"/>
    </row>
    <row r="76" spans="1:31" s="2" customFormat="1" ht="12.75" hidden="1">
      <c r="A76" s="29"/>
      <c r="B76" s="30"/>
      <c r="C76" s="29"/>
      <c r="D76" s="42" t="s">
        <v>54</v>
      </c>
      <c r="E76" s="32"/>
      <c r="F76" s="113" t="s">
        <v>55</v>
      </c>
      <c r="G76" s="42" t="s">
        <v>54</v>
      </c>
      <c r="H76" s="32"/>
      <c r="I76" s="114"/>
      <c r="J76" s="115" t="s">
        <v>55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hidden="1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hidden="1" customHeight="1">
      <c r="A82" s="29"/>
      <c r="B82" s="30"/>
      <c r="C82" s="18" t="s">
        <v>156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hidden="1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23" t="str">
        <f>E7</f>
        <v>Revitalizace polyfunkčního bytového domu- ul.Petra Křičky č.p.3106, 3373 - Ostrava</v>
      </c>
      <c r="F85" s="224"/>
      <c r="G85" s="224"/>
      <c r="H85" s="224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154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210" t="str">
        <f>E9</f>
        <v>0622 - BD č.p.3106 - MaR - č.p.14 - Uznatelné náklady</v>
      </c>
      <c r="F87" s="225"/>
      <c r="G87" s="225"/>
      <c r="H87" s="225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hidden="1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21</v>
      </c>
      <c r="D89" s="29"/>
      <c r="E89" s="29"/>
      <c r="F89" s="22" t="str">
        <f>F12</f>
        <v xml:space="preserve"> </v>
      </c>
      <c r="G89" s="29"/>
      <c r="H89" s="29"/>
      <c r="I89" s="94" t="s">
        <v>23</v>
      </c>
      <c r="J89" s="52" t="str">
        <f>IF(J12="","",J12)</f>
        <v>6. 3. 2020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hidden="1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hidden="1" customHeight="1">
      <c r="A91" s="29"/>
      <c r="B91" s="30"/>
      <c r="C91" s="24" t="s">
        <v>25</v>
      </c>
      <c r="D91" s="29"/>
      <c r="E91" s="29"/>
      <c r="F91" s="22" t="str">
        <f>E15</f>
        <v xml:space="preserve"> </v>
      </c>
      <c r="G91" s="29"/>
      <c r="H91" s="29"/>
      <c r="I91" s="94" t="s">
        <v>31</v>
      </c>
      <c r="J91" s="27" t="str">
        <f>E21</f>
        <v>MS-projekce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hidden="1" customHeight="1">
      <c r="A92" s="29"/>
      <c r="B92" s="30"/>
      <c r="C92" s="24" t="s">
        <v>29</v>
      </c>
      <c r="D92" s="29"/>
      <c r="E92" s="29"/>
      <c r="F92" s="22" t="str">
        <f>IF(E18="","",E18)</f>
        <v>Vyplň údaj</v>
      </c>
      <c r="G92" s="29"/>
      <c r="H92" s="29"/>
      <c r="I92" s="94" t="s">
        <v>36</v>
      </c>
      <c r="J92" s="27" t="str">
        <f>E24</f>
        <v/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9" t="s">
        <v>157</v>
      </c>
      <c r="D94" s="105"/>
      <c r="E94" s="105"/>
      <c r="F94" s="105"/>
      <c r="G94" s="105"/>
      <c r="H94" s="105"/>
      <c r="I94" s="120"/>
      <c r="J94" s="121" t="s">
        <v>158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hidden="1" customHeight="1">
      <c r="A96" s="29"/>
      <c r="B96" s="30"/>
      <c r="C96" s="122" t="s">
        <v>159</v>
      </c>
      <c r="D96" s="29"/>
      <c r="E96" s="29"/>
      <c r="F96" s="29"/>
      <c r="G96" s="29"/>
      <c r="H96" s="29"/>
      <c r="I96" s="93"/>
      <c r="J96" s="68">
        <f>J117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160</v>
      </c>
    </row>
    <row r="97" spans="1:31" s="9" customFormat="1" ht="24.95" hidden="1" customHeight="1">
      <c r="B97" s="123"/>
      <c r="D97" s="124" t="s">
        <v>2607</v>
      </c>
      <c r="E97" s="125"/>
      <c r="F97" s="125"/>
      <c r="G97" s="125"/>
      <c r="H97" s="125"/>
      <c r="I97" s="126"/>
      <c r="J97" s="127">
        <f>J118</f>
        <v>0</v>
      </c>
      <c r="L97" s="123"/>
    </row>
    <row r="98" spans="1:31" s="2" customFormat="1" ht="21.75" hidden="1" customHeight="1">
      <c r="A98" s="29"/>
      <c r="B98" s="30"/>
      <c r="C98" s="29"/>
      <c r="D98" s="29"/>
      <c r="E98" s="29"/>
      <c r="F98" s="29"/>
      <c r="G98" s="29"/>
      <c r="H98" s="29"/>
      <c r="I98" s="93"/>
      <c r="J98" s="29"/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31" s="2" customFormat="1" ht="6.95" hidden="1" customHeight="1">
      <c r="A99" s="29"/>
      <c r="B99" s="44"/>
      <c r="C99" s="45"/>
      <c r="D99" s="45"/>
      <c r="E99" s="45"/>
      <c r="F99" s="45"/>
      <c r="G99" s="45"/>
      <c r="H99" s="45"/>
      <c r="I99" s="117"/>
      <c r="J99" s="45"/>
      <c r="K99" s="45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31" ht="11.25" hidden="1"/>
    <row r="101" spans="1:31" ht="11.25" hidden="1"/>
    <row r="102" spans="1:31" ht="11.25" hidden="1"/>
    <row r="103" spans="1:31" s="2" customFormat="1" ht="6.95" customHeight="1">
      <c r="A103" s="29"/>
      <c r="B103" s="46"/>
      <c r="C103" s="47"/>
      <c r="D103" s="47"/>
      <c r="E103" s="47"/>
      <c r="F103" s="47"/>
      <c r="G103" s="47"/>
      <c r="H103" s="47"/>
      <c r="I103" s="118"/>
      <c r="J103" s="47"/>
      <c r="K103" s="47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24.95" customHeight="1">
      <c r="A104" s="29"/>
      <c r="B104" s="30"/>
      <c r="C104" s="18" t="s">
        <v>181</v>
      </c>
      <c r="D104" s="29"/>
      <c r="E104" s="29"/>
      <c r="F104" s="29"/>
      <c r="G104" s="29"/>
      <c r="H104" s="29"/>
      <c r="I104" s="93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5" customHeight="1">
      <c r="A105" s="29"/>
      <c r="B105" s="30"/>
      <c r="C105" s="29"/>
      <c r="D105" s="29"/>
      <c r="E105" s="29"/>
      <c r="F105" s="29"/>
      <c r="G105" s="29"/>
      <c r="H105" s="29"/>
      <c r="I105" s="93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12" customHeight="1">
      <c r="A106" s="29"/>
      <c r="B106" s="30"/>
      <c r="C106" s="24" t="s">
        <v>16</v>
      </c>
      <c r="D106" s="29"/>
      <c r="E106" s="29"/>
      <c r="F106" s="29"/>
      <c r="G106" s="29"/>
      <c r="H106" s="29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6.5" customHeight="1">
      <c r="A107" s="29"/>
      <c r="B107" s="30"/>
      <c r="C107" s="29"/>
      <c r="D107" s="29"/>
      <c r="E107" s="223" t="str">
        <f>E7</f>
        <v>Revitalizace polyfunkčního bytového domu- ul.Petra Křičky č.p.3106, 3373 - Ostrava</v>
      </c>
      <c r="F107" s="224"/>
      <c r="G107" s="224"/>
      <c r="H107" s="224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>
      <c r="A108" s="29"/>
      <c r="B108" s="30"/>
      <c r="C108" s="24" t="s">
        <v>154</v>
      </c>
      <c r="D108" s="29"/>
      <c r="E108" s="29"/>
      <c r="F108" s="29"/>
      <c r="G108" s="29"/>
      <c r="H108" s="29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>
      <c r="A109" s="29"/>
      <c r="B109" s="30"/>
      <c r="C109" s="29"/>
      <c r="D109" s="29"/>
      <c r="E109" s="210" t="str">
        <f>E9</f>
        <v>0622 - BD č.p.3106 - MaR - č.p.14 - Uznatelné náklady</v>
      </c>
      <c r="F109" s="225"/>
      <c r="G109" s="225"/>
      <c r="H109" s="225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21</v>
      </c>
      <c r="D111" s="29"/>
      <c r="E111" s="29"/>
      <c r="F111" s="22" t="str">
        <f>F12</f>
        <v xml:space="preserve"> </v>
      </c>
      <c r="G111" s="29"/>
      <c r="H111" s="29"/>
      <c r="I111" s="94" t="s">
        <v>23</v>
      </c>
      <c r="J111" s="52" t="str">
        <f>IF(J12="","",J12)</f>
        <v>6. 3. 2020</v>
      </c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5.2" customHeight="1">
      <c r="A113" s="29"/>
      <c r="B113" s="30"/>
      <c r="C113" s="24" t="s">
        <v>25</v>
      </c>
      <c r="D113" s="29"/>
      <c r="E113" s="29"/>
      <c r="F113" s="22" t="str">
        <f>E15</f>
        <v xml:space="preserve"> </v>
      </c>
      <c r="G113" s="29"/>
      <c r="H113" s="29"/>
      <c r="I113" s="94" t="s">
        <v>31</v>
      </c>
      <c r="J113" s="27" t="str">
        <f>E21</f>
        <v>MS-projekce s.r.o.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2" customHeight="1">
      <c r="A114" s="29"/>
      <c r="B114" s="30"/>
      <c r="C114" s="24" t="s">
        <v>29</v>
      </c>
      <c r="D114" s="29"/>
      <c r="E114" s="29"/>
      <c r="F114" s="22" t="str">
        <f>IF(E18="","",E18)</f>
        <v>Vyplň údaj</v>
      </c>
      <c r="G114" s="29"/>
      <c r="H114" s="29"/>
      <c r="I114" s="94" t="s">
        <v>36</v>
      </c>
      <c r="J114" s="27" t="str">
        <f>E24</f>
        <v/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0.35" customHeight="1">
      <c r="A115" s="29"/>
      <c r="B115" s="30"/>
      <c r="C115" s="29"/>
      <c r="D115" s="29"/>
      <c r="E115" s="29"/>
      <c r="F115" s="29"/>
      <c r="G115" s="29"/>
      <c r="H115" s="29"/>
      <c r="I115" s="93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11" customFormat="1" ht="29.25" customHeight="1">
      <c r="A116" s="133"/>
      <c r="B116" s="134"/>
      <c r="C116" s="135" t="s">
        <v>182</v>
      </c>
      <c r="D116" s="136" t="s">
        <v>64</v>
      </c>
      <c r="E116" s="136" t="s">
        <v>60</v>
      </c>
      <c r="F116" s="136" t="s">
        <v>61</v>
      </c>
      <c r="G116" s="136" t="s">
        <v>183</v>
      </c>
      <c r="H116" s="136" t="s">
        <v>184</v>
      </c>
      <c r="I116" s="137" t="s">
        <v>185</v>
      </c>
      <c r="J116" s="138" t="s">
        <v>158</v>
      </c>
      <c r="K116" s="139" t="s">
        <v>186</v>
      </c>
      <c r="L116" s="140"/>
      <c r="M116" s="59" t="s">
        <v>1</v>
      </c>
      <c r="N116" s="60" t="s">
        <v>43</v>
      </c>
      <c r="O116" s="60" t="s">
        <v>187</v>
      </c>
      <c r="P116" s="60" t="s">
        <v>188</v>
      </c>
      <c r="Q116" s="60" t="s">
        <v>189</v>
      </c>
      <c r="R116" s="60" t="s">
        <v>190</v>
      </c>
      <c r="S116" s="60" t="s">
        <v>191</v>
      </c>
      <c r="T116" s="61" t="s">
        <v>192</v>
      </c>
      <c r="U116" s="133"/>
      <c r="V116" s="133"/>
      <c r="W116" s="133"/>
      <c r="X116" s="133"/>
      <c r="Y116" s="133"/>
      <c r="Z116" s="133"/>
      <c r="AA116" s="133"/>
      <c r="AB116" s="133"/>
      <c r="AC116" s="133"/>
      <c r="AD116" s="133"/>
      <c r="AE116" s="133"/>
    </row>
    <row r="117" spans="1:65" s="2" customFormat="1" ht="22.9" customHeight="1">
      <c r="A117" s="29"/>
      <c r="B117" s="30"/>
      <c r="C117" s="66" t="s">
        <v>193</v>
      </c>
      <c r="D117" s="29"/>
      <c r="E117" s="29"/>
      <c r="F117" s="29"/>
      <c r="G117" s="29"/>
      <c r="H117" s="29"/>
      <c r="I117" s="93"/>
      <c r="J117" s="141">
        <f>BK117</f>
        <v>0</v>
      </c>
      <c r="K117" s="29"/>
      <c r="L117" s="30"/>
      <c r="M117" s="62"/>
      <c r="N117" s="53"/>
      <c r="O117" s="63"/>
      <c r="P117" s="142">
        <f>P118</f>
        <v>0</v>
      </c>
      <c r="Q117" s="63"/>
      <c r="R117" s="142">
        <f>R118</f>
        <v>0</v>
      </c>
      <c r="S117" s="63"/>
      <c r="T117" s="143">
        <f>T118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4" t="s">
        <v>78</v>
      </c>
      <c r="AU117" s="14" t="s">
        <v>160</v>
      </c>
      <c r="BK117" s="144">
        <f>BK118</f>
        <v>0</v>
      </c>
    </row>
    <row r="118" spans="1:65" s="12" customFormat="1" ht="25.9" customHeight="1">
      <c r="B118" s="145"/>
      <c r="D118" s="146" t="s">
        <v>78</v>
      </c>
      <c r="E118" s="147" t="s">
        <v>2608</v>
      </c>
      <c r="F118" s="147" t="s">
        <v>2609</v>
      </c>
      <c r="I118" s="148"/>
      <c r="J118" s="149">
        <f>BK118</f>
        <v>0</v>
      </c>
      <c r="L118" s="145"/>
      <c r="M118" s="150"/>
      <c r="N118" s="151"/>
      <c r="O118" s="151"/>
      <c r="P118" s="152">
        <f>SUM(P119:P133)</f>
        <v>0</v>
      </c>
      <c r="Q118" s="151"/>
      <c r="R118" s="152">
        <f>SUM(R119:R133)</f>
        <v>0</v>
      </c>
      <c r="S118" s="151"/>
      <c r="T118" s="153">
        <f>SUM(T119:T133)</f>
        <v>0</v>
      </c>
      <c r="AR118" s="146" t="s">
        <v>87</v>
      </c>
      <c r="AT118" s="154" t="s">
        <v>78</v>
      </c>
      <c r="AU118" s="154" t="s">
        <v>79</v>
      </c>
      <c r="AY118" s="146" t="s">
        <v>196</v>
      </c>
      <c r="BK118" s="155">
        <f>SUM(BK119:BK133)</f>
        <v>0</v>
      </c>
    </row>
    <row r="119" spans="1:65" s="2" customFormat="1" ht="16.5" customHeight="1">
      <c r="A119" s="29"/>
      <c r="B119" s="158"/>
      <c r="C119" s="159" t="s">
        <v>87</v>
      </c>
      <c r="D119" s="159" t="s">
        <v>199</v>
      </c>
      <c r="E119" s="160" t="s">
        <v>2610</v>
      </c>
      <c r="F119" s="161" t="s">
        <v>2611</v>
      </c>
      <c r="G119" s="162" t="s">
        <v>2292</v>
      </c>
      <c r="H119" s="163">
        <v>1</v>
      </c>
      <c r="I119" s="164"/>
      <c r="J119" s="165">
        <f t="shared" ref="J119:J133" si="0">ROUND(I119*H119,2)</f>
        <v>0</v>
      </c>
      <c r="K119" s="166"/>
      <c r="L119" s="30"/>
      <c r="M119" s="167" t="s">
        <v>1</v>
      </c>
      <c r="N119" s="168" t="s">
        <v>45</v>
      </c>
      <c r="O119" s="55"/>
      <c r="P119" s="169">
        <f t="shared" ref="P119:P133" si="1">O119*H119</f>
        <v>0</v>
      </c>
      <c r="Q119" s="169">
        <v>0</v>
      </c>
      <c r="R119" s="169">
        <f t="shared" ref="R119:R133" si="2">Q119*H119</f>
        <v>0</v>
      </c>
      <c r="S119" s="169">
        <v>0</v>
      </c>
      <c r="T119" s="170">
        <f t="shared" ref="T119:T133" si="3"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71" t="s">
        <v>203</v>
      </c>
      <c r="AT119" s="171" t="s">
        <v>199</v>
      </c>
      <c r="AU119" s="171" t="s">
        <v>87</v>
      </c>
      <c r="AY119" s="14" t="s">
        <v>196</v>
      </c>
      <c r="BE119" s="172">
        <f t="shared" ref="BE119:BE133" si="4">IF(N119="základní",J119,0)</f>
        <v>0</v>
      </c>
      <c r="BF119" s="172">
        <f t="shared" ref="BF119:BF133" si="5">IF(N119="snížená",J119,0)</f>
        <v>0</v>
      </c>
      <c r="BG119" s="172">
        <f t="shared" ref="BG119:BG133" si="6">IF(N119="zákl. přenesená",J119,0)</f>
        <v>0</v>
      </c>
      <c r="BH119" s="172">
        <f t="shared" ref="BH119:BH133" si="7">IF(N119="sníž. přenesená",J119,0)</f>
        <v>0</v>
      </c>
      <c r="BI119" s="172">
        <f t="shared" ref="BI119:BI133" si="8">IF(N119="nulová",J119,0)</f>
        <v>0</v>
      </c>
      <c r="BJ119" s="14" t="s">
        <v>204</v>
      </c>
      <c r="BK119" s="172">
        <f t="shared" ref="BK119:BK133" si="9">ROUND(I119*H119,2)</f>
        <v>0</v>
      </c>
      <c r="BL119" s="14" t="s">
        <v>203</v>
      </c>
      <c r="BM119" s="171" t="s">
        <v>204</v>
      </c>
    </row>
    <row r="120" spans="1:65" s="2" customFormat="1" ht="16.5" customHeight="1">
      <c r="A120" s="29"/>
      <c r="B120" s="158"/>
      <c r="C120" s="159" t="s">
        <v>204</v>
      </c>
      <c r="D120" s="159" t="s">
        <v>199</v>
      </c>
      <c r="E120" s="160" t="s">
        <v>2612</v>
      </c>
      <c r="F120" s="161" t="s">
        <v>2613</v>
      </c>
      <c r="G120" s="162" t="s">
        <v>1058</v>
      </c>
      <c r="H120" s="163">
        <v>1</v>
      </c>
      <c r="I120" s="164"/>
      <c r="J120" s="165">
        <f t="shared" si="0"/>
        <v>0</v>
      </c>
      <c r="K120" s="166"/>
      <c r="L120" s="30"/>
      <c r="M120" s="167" t="s">
        <v>1</v>
      </c>
      <c r="N120" s="168" t="s">
        <v>45</v>
      </c>
      <c r="O120" s="55"/>
      <c r="P120" s="169">
        <f t="shared" si="1"/>
        <v>0</v>
      </c>
      <c r="Q120" s="169">
        <v>0</v>
      </c>
      <c r="R120" s="169">
        <f t="shared" si="2"/>
        <v>0</v>
      </c>
      <c r="S120" s="169">
        <v>0</v>
      </c>
      <c r="T120" s="170">
        <f t="shared" si="3"/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71" t="s">
        <v>203</v>
      </c>
      <c r="AT120" s="171" t="s">
        <v>199</v>
      </c>
      <c r="AU120" s="171" t="s">
        <v>87</v>
      </c>
      <c r="AY120" s="14" t="s">
        <v>196</v>
      </c>
      <c r="BE120" s="172">
        <f t="shared" si="4"/>
        <v>0</v>
      </c>
      <c r="BF120" s="172">
        <f t="shared" si="5"/>
        <v>0</v>
      </c>
      <c r="BG120" s="172">
        <f t="shared" si="6"/>
        <v>0</v>
      </c>
      <c r="BH120" s="172">
        <f t="shared" si="7"/>
        <v>0</v>
      </c>
      <c r="BI120" s="172">
        <f t="shared" si="8"/>
        <v>0</v>
      </c>
      <c r="BJ120" s="14" t="s">
        <v>204</v>
      </c>
      <c r="BK120" s="172">
        <f t="shared" si="9"/>
        <v>0</v>
      </c>
      <c r="BL120" s="14" t="s">
        <v>203</v>
      </c>
      <c r="BM120" s="171" t="s">
        <v>203</v>
      </c>
    </row>
    <row r="121" spans="1:65" s="2" customFormat="1" ht="16.5" customHeight="1">
      <c r="A121" s="29"/>
      <c r="B121" s="158"/>
      <c r="C121" s="159" t="s">
        <v>197</v>
      </c>
      <c r="D121" s="159" t="s">
        <v>199</v>
      </c>
      <c r="E121" s="160" t="s">
        <v>2614</v>
      </c>
      <c r="F121" s="161" t="s">
        <v>2615</v>
      </c>
      <c r="G121" s="162" t="s">
        <v>2292</v>
      </c>
      <c r="H121" s="163">
        <v>1</v>
      </c>
      <c r="I121" s="164"/>
      <c r="J121" s="165">
        <f t="shared" si="0"/>
        <v>0</v>
      </c>
      <c r="K121" s="166"/>
      <c r="L121" s="30"/>
      <c r="M121" s="167" t="s">
        <v>1</v>
      </c>
      <c r="N121" s="168" t="s">
        <v>45</v>
      </c>
      <c r="O121" s="55"/>
      <c r="P121" s="169">
        <f t="shared" si="1"/>
        <v>0</v>
      </c>
      <c r="Q121" s="169">
        <v>0</v>
      </c>
      <c r="R121" s="169">
        <f t="shared" si="2"/>
        <v>0</v>
      </c>
      <c r="S121" s="169">
        <v>0</v>
      </c>
      <c r="T121" s="170">
        <f t="shared" si="3"/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71" t="s">
        <v>203</v>
      </c>
      <c r="AT121" s="171" t="s">
        <v>199</v>
      </c>
      <c r="AU121" s="171" t="s">
        <v>87</v>
      </c>
      <c r="AY121" s="14" t="s">
        <v>196</v>
      </c>
      <c r="BE121" s="172">
        <f t="shared" si="4"/>
        <v>0</v>
      </c>
      <c r="BF121" s="172">
        <f t="shared" si="5"/>
        <v>0</v>
      </c>
      <c r="BG121" s="172">
        <f t="shared" si="6"/>
        <v>0</v>
      </c>
      <c r="BH121" s="172">
        <f t="shared" si="7"/>
        <v>0</v>
      </c>
      <c r="BI121" s="172">
        <f t="shared" si="8"/>
        <v>0</v>
      </c>
      <c r="BJ121" s="14" t="s">
        <v>204</v>
      </c>
      <c r="BK121" s="172">
        <f t="shared" si="9"/>
        <v>0</v>
      </c>
      <c r="BL121" s="14" t="s">
        <v>203</v>
      </c>
      <c r="BM121" s="171" t="s">
        <v>224</v>
      </c>
    </row>
    <row r="122" spans="1:65" s="2" customFormat="1" ht="16.5" customHeight="1">
      <c r="A122" s="29"/>
      <c r="B122" s="158"/>
      <c r="C122" s="159" t="s">
        <v>203</v>
      </c>
      <c r="D122" s="159" t="s">
        <v>199</v>
      </c>
      <c r="E122" s="160" t="s">
        <v>2616</v>
      </c>
      <c r="F122" s="161" t="s">
        <v>2617</v>
      </c>
      <c r="G122" s="162" t="s">
        <v>2292</v>
      </c>
      <c r="H122" s="163">
        <v>1</v>
      </c>
      <c r="I122" s="164"/>
      <c r="J122" s="165">
        <f t="shared" si="0"/>
        <v>0</v>
      </c>
      <c r="K122" s="166"/>
      <c r="L122" s="30"/>
      <c r="M122" s="167" t="s">
        <v>1</v>
      </c>
      <c r="N122" s="168" t="s">
        <v>45</v>
      </c>
      <c r="O122" s="55"/>
      <c r="P122" s="169">
        <f t="shared" si="1"/>
        <v>0</v>
      </c>
      <c r="Q122" s="169">
        <v>0</v>
      </c>
      <c r="R122" s="169">
        <f t="shared" si="2"/>
        <v>0</v>
      </c>
      <c r="S122" s="169">
        <v>0</v>
      </c>
      <c r="T122" s="170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71" t="s">
        <v>203</v>
      </c>
      <c r="AT122" s="171" t="s">
        <v>199</v>
      </c>
      <c r="AU122" s="171" t="s">
        <v>87</v>
      </c>
      <c r="AY122" s="14" t="s">
        <v>196</v>
      </c>
      <c r="BE122" s="172">
        <f t="shared" si="4"/>
        <v>0</v>
      </c>
      <c r="BF122" s="172">
        <f t="shared" si="5"/>
        <v>0</v>
      </c>
      <c r="BG122" s="172">
        <f t="shared" si="6"/>
        <v>0</v>
      </c>
      <c r="BH122" s="172">
        <f t="shared" si="7"/>
        <v>0</v>
      </c>
      <c r="BI122" s="172">
        <f t="shared" si="8"/>
        <v>0</v>
      </c>
      <c r="BJ122" s="14" t="s">
        <v>204</v>
      </c>
      <c r="BK122" s="172">
        <f t="shared" si="9"/>
        <v>0</v>
      </c>
      <c r="BL122" s="14" t="s">
        <v>203</v>
      </c>
      <c r="BM122" s="171" t="s">
        <v>217</v>
      </c>
    </row>
    <row r="123" spans="1:65" s="2" customFormat="1" ht="16.5" customHeight="1">
      <c r="A123" s="29"/>
      <c r="B123" s="158"/>
      <c r="C123" s="159" t="s">
        <v>219</v>
      </c>
      <c r="D123" s="159" t="s">
        <v>199</v>
      </c>
      <c r="E123" s="160" t="s">
        <v>2618</v>
      </c>
      <c r="F123" s="161" t="s">
        <v>2619</v>
      </c>
      <c r="G123" s="162" t="s">
        <v>2292</v>
      </c>
      <c r="H123" s="163">
        <v>1</v>
      </c>
      <c r="I123" s="164"/>
      <c r="J123" s="165">
        <f t="shared" si="0"/>
        <v>0</v>
      </c>
      <c r="K123" s="166"/>
      <c r="L123" s="30"/>
      <c r="M123" s="167" t="s">
        <v>1</v>
      </c>
      <c r="N123" s="168" t="s">
        <v>45</v>
      </c>
      <c r="O123" s="55"/>
      <c r="P123" s="169">
        <f t="shared" si="1"/>
        <v>0</v>
      </c>
      <c r="Q123" s="169">
        <v>0</v>
      </c>
      <c r="R123" s="169">
        <f t="shared" si="2"/>
        <v>0</v>
      </c>
      <c r="S123" s="169">
        <v>0</v>
      </c>
      <c r="T123" s="170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71" t="s">
        <v>203</v>
      </c>
      <c r="AT123" s="171" t="s">
        <v>199</v>
      </c>
      <c r="AU123" s="171" t="s">
        <v>87</v>
      </c>
      <c r="AY123" s="14" t="s">
        <v>196</v>
      </c>
      <c r="BE123" s="172">
        <f t="shared" si="4"/>
        <v>0</v>
      </c>
      <c r="BF123" s="172">
        <f t="shared" si="5"/>
        <v>0</v>
      </c>
      <c r="BG123" s="172">
        <f t="shared" si="6"/>
        <v>0</v>
      </c>
      <c r="BH123" s="172">
        <f t="shared" si="7"/>
        <v>0</v>
      </c>
      <c r="BI123" s="172">
        <f t="shared" si="8"/>
        <v>0</v>
      </c>
      <c r="BJ123" s="14" t="s">
        <v>204</v>
      </c>
      <c r="BK123" s="172">
        <f t="shared" si="9"/>
        <v>0</v>
      </c>
      <c r="BL123" s="14" t="s">
        <v>203</v>
      </c>
      <c r="BM123" s="171" t="s">
        <v>241</v>
      </c>
    </row>
    <row r="124" spans="1:65" s="2" customFormat="1" ht="16.5" customHeight="1">
      <c r="A124" s="29"/>
      <c r="B124" s="158"/>
      <c r="C124" s="159" t="s">
        <v>224</v>
      </c>
      <c r="D124" s="159" t="s">
        <v>199</v>
      </c>
      <c r="E124" s="160" t="s">
        <v>2620</v>
      </c>
      <c r="F124" s="161" t="s">
        <v>2621</v>
      </c>
      <c r="G124" s="162" t="s">
        <v>2292</v>
      </c>
      <c r="H124" s="163">
        <v>1</v>
      </c>
      <c r="I124" s="164"/>
      <c r="J124" s="165">
        <f t="shared" si="0"/>
        <v>0</v>
      </c>
      <c r="K124" s="166"/>
      <c r="L124" s="30"/>
      <c r="M124" s="167" t="s">
        <v>1</v>
      </c>
      <c r="N124" s="168" t="s">
        <v>45</v>
      </c>
      <c r="O124" s="55"/>
      <c r="P124" s="169">
        <f t="shared" si="1"/>
        <v>0</v>
      </c>
      <c r="Q124" s="169">
        <v>0</v>
      </c>
      <c r="R124" s="169">
        <f t="shared" si="2"/>
        <v>0</v>
      </c>
      <c r="S124" s="169">
        <v>0</v>
      </c>
      <c r="T124" s="170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71" t="s">
        <v>203</v>
      </c>
      <c r="AT124" s="171" t="s">
        <v>199</v>
      </c>
      <c r="AU124" s="171" t="s">
        <v>87</v>
      </c>
      <c r="AY124" s="14" t="s">
        <v>196</v>
      </c>
      <c r="BE124" s="172">
        <f t="shared" si="4"/>
        <v>0</v>
      </c>
      <c r="BF124" s="172">
        <f t="shared" si="5"/>
        <v>0</v>
      </c>
      <c r="BG124" s="172">
        <f t="shared" si="6"/>
        <v>0</v>
      </c>
      <c r="BH124" s="172">
        <f t="shared" si="7"/>
        <v>0</v>
      </c>
      <c r="BI124" s="172">
        <f t="shared" si="8"/>
        <v>0</v>
      </c>
      <c r="BJ124" s="14" t="s">
        <v>204</v>
      </c>
      <c r="BK124" s="172">
        <f t="shared" si="9"/>
        <v>0</v>
      </c>
      <c r="BL124" s="14" t="s">
        <v>203</v>
      </c>
      <c r="BM124" s="171" t="s">
        <v>249</v>
      </c>
    </row>
    <row r="125" spans="1:65" s="2" customFormat="1" ht="16.5" customHeight="1">
      <c r="A125" s="29"/>
      <c r="B125" s="158"/>
      <c r="C125" s="159" t="s">
        <v>228</v>
      </c>
      <c r="D125" s="159" t="s">
        <v>199</v>
      </c>
      <c r="E125" s="160" t="s">
        <v>2622</v>
      </c>
      <c r="F125" s="161" t="s">
        <v>2623</v>
      </c>
      <c r="G125" s="162" t="s">
        <v>2292</v>
      </c>
      <c r="H125" s="163">
        <v>1</v>
      </c>
      <c r="I125" s="164"/>
      <c r="J125" s="165">
        <f t="shared" si="0"/>
        <v>0</v>
      </c>
      <c r="K125" s="166"/>
      <c r="L125" s="30"/>
      <c r="M125" s="167" t="s">
        <v>1</v>
      </c>
      <c r="N125" s="168" t="s">
        <v>45</v>
      </c>
      <c r="O125" s="55"/>
      <c r="P125" s="169">
        <f t="shared" si="1"/>
        <v>0</v>
      </c>
      <c r="Q125" s="169">
        <v>0</v>
      </c>
      <c r="R125" s="169">
        <f t="shared" si="2"/>
        <v>0</v>
      </c>
      <c r="S125" s="169">
        <v>0</v>
      </c>
      <c r="T125" s="170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1" t="s">
        <v>203</v>
      </c>
      <c r="AT125" s="171" t="s">
        <v>199</v>
      </c>
      <c r="AU125" s="171" t="s">
        <v>87</v>
      </c>
      <c r="AY125" s="14" t="s">
        <v>196</v>
      </c>
      <c r="BE125" s="172">
        <f t="shared" si="4"/>
        <v>0</v>
      </c>
      <c r="BF125" s="172">
        <f t="shared" si="5"/>
        <v>0</v>
      </c>
      <c r="BG125" s="172">
        <f t="shared" si="6"/>
        <v>0</v>
      </c>
      <c r="BH125" s="172">
        <f t="shared" si="7"/>
        <v>0</v>
      </c>
      <c r="BI125" s="172">
        <f t="shared" si="8"/>
        <v>0</v>
      </c>
      <c r="BJ125" s="14" t="s">
        <v>204</v>
      </c>
      <c r="BK125" s="172">
        <f t="shared" si="9"/>
        <v>0</v>
      </c>
      <c r="BL125" s="14" t="s">
        <v>203</v>
      </c>
      <c r="BM125" s="171" t="s">
        <v>257</v>
      </c>
    </row>
    <row r="126" spans="1:65" s="2" customFormat="1" ht="16.5" customHeight="1">
      <c r="A126" s="29"/>
      <c r="B126" s="158"/>
      <c r="C126" s="159" t="s">
        <v>237</v>
      </c>
      <c r="D126" s="159" t="s">
        <v>199</v>
      </c>
      <c r="E126" s="160" t="s">
        <v>2624</v>
      </c>
      <c r="F126" s="161" t="s">
        <v>2625</v>
      </c>
      <c r="G126" s="162" t="s">
        <v>2292</v>
      </c>
      <c r="H126" s="163">
        <v>1</v>
      </c>
      <c r="I126" s="164"/>
      <c r="J126" s="165">
        <f t="shared" si="0"/>
        <v>0</v>
      </c>
      <c r="K126" s="166"/>
      <c r="L126" s="30"/>
      <c r="M126" s="167" t="s">
        <v>1</v>
      </c>
      <c r="N126" s="168" t="s">
        <v>45</v>
      </c>
      <c r="O126" s="55"/>
      <c r="P126" s="169">
        <f t="shared" si="1"/>
        <v>0</v>
      </c>
      <c r="Q126" s="169">
        <v>0</v>
      </c>
      <c r="R126" s="169">
        <f t="shared" si="2"/>
        <v>0</v>
      </c>
      <c r="S126" s="169">
        <v>0</v>
      </c>
      <c r="T126" s="170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71" t="s">
        <v>203</v>
      </c>
      <c r="AT126" s="171" t="s">
        <v>199</v>
      </c>
      <c r="AU126" s="171" t="s">
        <v>87</v>
      </c>
      <c r="AY126" s="14" t="s">
        <v>196</v>
      </c>
      <c r="BE126" s="172">
        <f t="shared" si="4"/>
        <v>0</v>
      </c>
      <c r="BF126" s="172">
        <f t="shared" si="5"/>
        <v>0</v>
      </c>
      <c r="BG126" s="172">
        <f t="shared" si="6"/>
        <v>0</v>
      </c>
      <c r="BH126" s="172">
        <f t="shared" si="7"/>
        <v>0</v>
      </c>
      <c r="BI126" s="172">
        <f t="shared" si="8"/>
        <v>0</v>
      </c>
      <c r="BJ126" s="14" t="s">
        <v>204</v>
      </c>
      <c r="BK126" s="172">
        <f t="shared" si="9"/>
        <v>0</v>
      </c>
      <c r="BL126" s="14" t="s">
        <v>203</v>
      </c>
      <c r="BM126" s="171" t="s">
        <v>265</v>
      </c>
    </row>
    <row r="127" spans="1:65" s="2" customFormat="1" ht="16.5" customHeight="1">
      <c r="A127" s="29"/>
      <c r="B127" s="158"/>
      <c r="C127" s="159" t="s">
        <v>245</v>
      </c>
      <c r="D127" s="159" t="s">
        <v>199</v>
      </c>
      <c r="E127" s="160" t="s">
        <v>2626</v>
      </c>
      <c r="F127" s="161" t="s">
        <v>2627</v>
      </c>
      <c r="G127" s="162" t="s">
        <v>222</v>
      </c>
      <c r="H127" s="163">
        <v>31</v>
      </c>
      <c r="I127" s="164"/>
      <c r="J127" s="165">
        <f t="shared" si="0"/>
        <v>0</v>
      </c>
      <c r="K127" s="166"/>
      <c r="L127" s="30"/>
      <c r="M127" s="167" t="s">
        <v>1</v>
      </c>
      <c r="N127" s="168" t="s">
        <v>45</v>
      </c>
      <c r="O127" s="55"/>
      <c r="P127" s="169">
        <f t="shared" si="1"/>
        <v>0</v>
      </c>
      <c r="Q127" s="169">
        <v>0</v>
      </c>
      <c r="R127" s="169">
        <f t="shared" si="2"/>
        <v>0</v>
      </c>
      <c r="S127" s="169">
        <v>0</v>
      </c>
      <c r="T127" s="170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1" t="s">
        <v>203</v>
      </c>
      <c r="AT127" s="171" t="s">
        <v>199</v>
      </c>
      <c r="AU127" s="171" t="s">
        <v>87</v>
      </c>
      <c r="AY127" s="14" t="s">
        <v>196</v>
      </c>
      <c r="BE127" s="172">
        <f t="shared" si="4"/>
        <v>0</v>
      </c>
      <c r="BF127" s="172">
        <f t="shared" si="5"/>
        <v>0</v>
      </c>
      <c r="BG127" s="172">
        <f t="shared" si="6"/>
        <v>0</v>
      </c>
      <c r="BH127" s="172">
        <f t="shared" si="7"/>
        <v>0</v>
      </c>
      <c r="BI127" s="172">
        <f t="shared" si="8"/>
        <v>0</v>
      </c>
      <c r="BJ127" s="14" t="s">
        <v>204</v>
      </c>
      <c r="BK127" s="172">
        <f t="shared" si="9"/>
        <v>0</v>
      </c>
      <c r="BL127" s="14" t="s">
        <v>203</v>
      </c>
      <c r="BM127" s="171" t="s">
        <v>271</v>
      </c>
    </row>
    <row r="128" spans="1:65" s="2" customFormat="1" ht="16.5" customHeight="1">
      <c r="A128" s="29"/>
      <c r="B128" s="158"/>
      <c r="C128" s="159" t="s">
        <v>249</v>
      </c>
      <c r="D128" s="159" t="s">
        <v>199</v>
      </c>
      <c r="E128" s="160" t="s">
        <v>2628</v>
      </c>
      <c r="F128" s="161" t="s">
        <v>2629</v>
      </c>
      <c r="G128" s="162" t="s">
        <v>2292</v>
      </c>
      <c r="H128" s="163">
        <v>1</v>
      </c>
      <c r="I128" s="164"/>
      <c r="J128" s="165">
        <f t="shared" si="0"/>
        <v>0</v>
      </c>
      <c r="K128" s="166"/>
      <c r="L128" s="30"/>
      <c r="M128" s="167" t="s">
        <v>1</v>
      </c>
      <c r="N128" s="168" t="s">
        <v>45</v>
      </c>
      <c r="O128" s="55"/>
      <c r="P128" s="169">
        <f t="shared" si="1"/>
        <v>0</v>
      </c>
      <c r="Q128" s="169">
        <v>0</v>
      </c>
      <c r="R128" s="169">
        <f t="shared" si="2"/>
        <v>0</v>
      </c>
      <c r="S128" s="169">
        <v>0</v>
      </c>
      <c r="T128" s="170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71" t="s">
        <v>203</v>
      </c>
      <c r="AT128" s="171" t="s">
        <v>199</v>
      </c>
      <c r="AU128" s="171" t="s">
        <v>87</v>
      </c>
      <c r="AY128" s="14" t="s">
        <v>196</v>
      </c>
      <c r="BE128" s="172">
        <f t="shared" si="4"/>
        <v>0</v>
      </c>
      <c r="BF128" s="172">
        <f t="shared" si="5"/>
        <v>0</v>
      </c>
      <c r="BG128" s="172">
        <f t="shared" si="6"/>
        <v>0</v>
      </c>
      <c r="BH128" s="172">
        <f t="shared" si="7"/>
        <v>0</v>
      </c>
      <c r="BI128" s="172">
        <f t="shared" si="8"/>
        <v>0</v>
      </c>
      <c r="BJ128" s="14" t="s">
        <v>204</v>
      </c>
      <c r="BK128" s="172">
        <f t="shared" si="9"/>
        <v>0</v>
      </c>
      <c r="BL128" s="14" t="s">
        <v>203</v>
      </c>
      <c r="BM128" s="171" t="s">
        <v>279</v>
      </c>
    </row>
    <row r="129" spans="1:65" s="2" customFormat="1" ht="16.5" customHeight="1">
      <c r="A129" s="29"/>
      <c r="B129" s="158"/>
      <c r="C129" s="159" t="s">
        <v>253</v>
      </c>
      <c r="D129" s="159" t="s">
        <v>199</v>
      </c>
      <c r="E129" s="160" t="s">
        <v>2630</v>
      </c>
      <c r="F129" s="161" t="s">
        <v>2631</v>
      </c>
      <c r="G129" s="162" t="s">
        <v>2292</v>
      </c>
      <c r="H129" s="163">
        <v>1</v>
      </c>
      <c r="I129" s="164"/>
      <c r="J129" s="165">
        <f t="shared" si="0"/>
        <v>0</v>
      </c>
      <c r="K129" s="166"/>
      <c r="L129" s="30"/>
      <c r="M129" s="167" t="s">
        <v>1</v>
      </c>
      <c r="N129" s="168" t="s">
        <v>45</v>
      </c>
      <c r="O129" s="55"/>
      <c r="P129" s="169">
        <f t="shared" si="1"/>
        <v>0</v>
      </c>
      <c r="Q129" s="169">
        <v>0</v>
      </c>
      <c r="R129" s="169">
        <f t="shared" si="2"/>
        <v>0</v>
      </c>
      <c r="S129" s="169">
        <v>0</v>
      </c>
      <c r="T129" s="170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1" t="s">
        <v>203</v>
      </c>
      <c r="AT129" s="171" t="s">
        <v>199</v>
      </c>
      <c r="AU129" s="171" t="s">
        <v>87</v>
      </c>
      <c r="AY129" s="14" t="s">
        <v>196</v>
      </c>
      <c r="BE129" s="172">
        <f t="shared" si="4"/>
        <v>0</v>
      </c>
      <c r="BF129" s="172">
        <f t="shared" si="5"/>
        <v>0</v>
      </c>
      <c r="BG129" s="172">
        <f t="shared" si="6"/>
        <v>0</v>
      </c>
      <c r="BH129" s="172">
        <f t="shared" si="7"/>
        <v>0</v>
      </c>
      <c r="BI129" s="172">
        <f t="shared" si="8"/>
        <v>0</v>
      </c>
      <c r="BJ129" s="14" t="s">
        <v>204</v>
      </c>
      <c r="BK129" s="172">
        <f t="shared" si="9"/>
        <v>0</v>
      </c>
      <c r="BL129" s="14" t="s">
        <v>203</v>
      </c>
      <c r="BM129" s="171" t="s">
        <v>286</v>
      </c>
    </row>
    <row r="130" spans="1:65" s="2" customFormat="1" ht="16.5" customHeight="1">
      <c r="A130" s="29"/>
      <c r="B130" s="158"/>
      <c r="C130" s="159" t="s">
        <v>257</v>
      </c>
      <c r="D130" s="159" t="s">
        <v>199</v>
      </c>
      <c r="E130" s="160" t="s">
        <v>2632</v>
      </c>
      <c r="F130" s="161" t="s">
        <v>2633</v>
      </c>
      <c r="G130" s="162" t="s">
        <v>2292</v>
      </c>
      <c r="H130" s="163">
        <v>1</v>
      </c>
      <c r="I130" s="164"/>
      <c r="J130" s="165">
        <f t="shared" si="0"/>
        <v>0</v>
      </c>
      <c r="K130" s="166"/>
      <c r="L130" s="30"/>
      <c r="M130" s="167" t="s">
        <v>1</v>
      </c>
      <c r="N130" s="168" t="s">
        <v>45</v>
      </c>
      <c r="O130" s="55"/>
      <c r="P130" s="169">
        <f t="shared" si="1"/>
        <v>0</v>
      </c>
      <c r="Q130" s="169">
        <v>0</v>
      </c>
      <c r="R130" s="169">
        <f t="shared" si="2"/>
        <v>0</v>
      </c>
      <c r="S130" s="169">
        <v>0</v>
      </c>
      <c r="T130" s="170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1" t="s">
        <v>203</v>
      </c>
      <c r="AT130" s="171" t="s">
        <v>199</v>
      </c>
      <c r="AU130" s="171" t="s">
        <v>87</v>
      </c>
      <c r="AY130" s="14" t="s">
        <v>196</v>
      </c>
      <c r="BE130" s="172">
        <f t="shared" si="4"/>
        <v>0</v>
      </c>
      <c r="BF130" s="172">
        <f t="shared" si="5"/>
        <v>0</v>
      </c>
      <c r="BG130" s="172">
        <f t="shared" si="6"/>
        <v>0</v>
      </c>
      <c r="BH130" s="172">
        <f t="shared" si="7"/>
        <v>0</v>
      </c>
      <c r="BI130" s="172">
        <f t="shared" si="8"/>
        <v>0</v>
      </c>
      <c r="BJ130" s="14" t="s">
        <v>204</v>
      </c>
      <c r="BK130" s="172">
        <f t="shared" si="9"/>
        <v>0</v>
      </c>
      <c r="BL130" s="14" t="s">
        <v>203</v>
      </c>
      <c r="BM130" s="171" t="s">
        <v>294</v>
      </c>
    </row>
    <row r="131" spans="1:65" s="2" customFormat="1" ht="16.5" customHeight="1">
      <c r="A131" s="29"/>
      <c r="B131" s="158"/>
      <c r="C131" s="159" t="s">
        <v>8</v>
      </c>
      <c r="D131" s="159" t="s">
        <v>199</v>
      </c>
      <c r="E131" s="160" t="s">
        <v>2634</v>
      </c>
      <c r="F131" s="161" t="s">
        <v>2635</v>
      </c>
      <c r="G131" s="162" t="s">
        <v>2429</v>
      </c>
      <c r="H131" s="163">
        <v>4</v>
      </c>
      <c r="I131" s="164"/>
      <c r="J131" s="165">
        <f t="shared" si="0"/>
        <v>0</v>
      </c>
      <c r="K131" s="166"/>
      <c r="L131" s="30"/>
      <c r="M131" s="167" t="s">
        <v>1</v>
      </c>
      <c r="N131" s="168" t="s">
        <v>45</v>
      </c>
      <c r="O131" s="55"/>
      <c r="P131" s="169">
        <f t="shared" si="1"/>
        <v>0</v>
      </c>
      <c r="Q131" s="169">
        <v>0</v>
      </c>
      <c r="R131" s="169">
        <f t="shared" si="2"/>
        <v>0</v>
      </c>
      <c r="S131" s="169">
        <v>0</v>
      </c>
      <c r="T131" s="170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1" t="s">
        <v>203</v>
      </c>
      <c r="AT131" s="171" t="s">
        <v>199</v>
      </c>
      <c r="AU131" s="171" t="s">
        <v>87</v>
      </c>
      <c r="AY131" s="14" t="s">
        <v>196</v>
      </c>
      <c r="BE131" s="172">
        <f t="shared" si="4"/>
        <v>0</v>
      </c>
      <c r="BF131" s="172">
        <f t="shared" si="5"/>
        <v>0</v>
      </c>
      <c r="BG131" s="172">
        <f t="shared" si="6"/>
        <v>0</v>
      </c>
      <c r="BH131" s="172">
        <f t="shared" si="7"/>
        <v>0</v>
      </c>
      <c r="BI131" s="172">
        <f t="shared" si="8"/>
        <v>0</v>
      </c>
      <c r="BJ131" s="14" t="s">
        <v>204</v>
      </c>
      <c r="BK131" s="172">
        <f t="shared" si="9"/>
        <v>0</v>
      </c>
      <c r="BL131" s="14" t="s">
        <v>203</v>
      </c>
      <c r="BM131" s="171" t="s">
        <v>302</v>
      </c>
    </row>
    <row r="132" spans="1:65" s="2" customFormat="1" ht="16.5" customHeight="1">
      <c r="A132" s="29"/>
      <c r="B132" s="158"/>
      <c r="C132" s="159" t="s">
        <v>265</v>
      </c>
      <c r="D132" s="159" t="s">
        <v>199</v>
      </c>
      <c r="E132" s="160" t="s">
        <v>2636</v>
      </c>
      <c r="F132" s="161" t="s">
        <v>2637</v>
      </c>
      <c r="G132" s="162" t="s">
        <v>2429</v>
      </c>
      <c r="H132" s="163">
        <v>12</v>
      </c>
      <c r="I132" s="164"/>
      <c r="J132" s="165">
        <f t="shared" si="0"/>
        <v>0</v>
      </c>
      <c r="K132" s="166"/>
      <c r="L132" s="30"/>
      <c r="M132" s="167" t="s">
        <v>1</v>
      </c>
      <c r="N132" s="168" t="s">
        <v>45</v>
      </c>
      <c r="O132" s="55"/>
      <c r="P132" s="169">
        <f t="shared" si="1"/>
        <v>0</v>
      </c>
      <c r="Q132" s="169">
        <v>0</v>
      </c>
      <c r="R132" s="169">
        <f t="shared" si="2"/>
        <v>0</v>
      </c>
      <c r="S132" s="169">
        <v>0</v>
      </c>
      <c r="T132" s="170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1" t="s">
        <v>203</v>
      </c>
      <c r="AT132" s="171" t="s">
        <v>199</v>
      </c>
      <c r="AU132" s="171" t="s">
        <v>87</v>
      </c>
      <c r="AY132" s="14" t="s">
        <v>196</v>
      </c>
      <c r="BE132" s="172">
        <f t="shared" si="4"/>
        <v>0</v>
      </c>
      <c r="BF132" s="172">
        <f t="shared" si="5"/>
        <v>0</v>
      </c>
      <c r="BG132" s="172">
        <f t="shared" si="6"/>
        <v>0</v>
      </c>
      <c r="BH132" s="172">
        <f t="shared" si="7"/>
        <v>0</v>
      </c>
      <c r="BI132" s="172">
        <f t="shared" si="8"/>
        <v>0</v>
      </c>
      <c r="BJ132" s="14" t="s">
        <v>204</v>
      </c>
      <c r="BK132" s="172">
        <f t="shared" si="9"/>
        <v>0</v>
      </c>
      <c r="BL132" s="14" t="s">
        <v>203</v>
      </c>
      <c r="BM132" s="171" t="s">
        <v>308</v>
      </c>
    </row>
    <row r="133" spans="1:65" s="2" customFormat="1" ht="16.5" customHeight="1">
      <c r="A133" s="29"/>
      <c r="B133" s="158"/>
      <c r="C133" s="159" t="s">
        <v>267</v>
      </c>
      <c r="D133" s="159" t="s">
        <v>199</v>
      </c>
      <c r="E133" s="160" t="s">
        <v>2638</v>
      </c>
      <c r="F133" s="161" t="s">
        <v>2639</v>
      </c>
      <c r="G133" s="162" t="s">
        <v>2292</v>
      </c>
      <c r="H133" s="163">
        <v>1</v>
      </c>
      <c r="I133" s="164"/>
      <c r="J133" s="165">
        <f t="shared" si="0"/>
        <v>0</v>
      </c>
      <c r="K133" s="166"/>
      <c r="L133" s="30"/>
      <c r="M133" s="184" t="s">
        <v>1</v>
      </c>
      <c r="N133" s="185" t="s">
        <v>45</v>
      </c>
      <c r="O133" s="186"/>
      <c r="P133" s="187">
        <f t="shared" si="1"/>
        <v>0</v>
      </c>
      <c r="Q133" s="187">
        <v>0</v>
      </c>
      <c r="R133" s="187">
        <f t="shared" si="2"/>
        <v>0</v>
      </c>
      <c r="S133" s="187">
        <v>0</v>
      </c>
      <c r="T133" s="188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1" t="s">
        <v>203</v>
      </c>
      <c r="AT133" s="171" t="s">
        <v>199</v>
      </c>
      <c r="AU133" s="171" t="s">
        <v>87</v>
      </c>
      <c r="AY133" s="14" t="s">
        <v>196</v>
      </c>
      <c r="BE133" s="172">
        <f t="shared" si="4"/>
        <v>0</v>
      </c>
      <c r="BF133" s="172">
        <f t="shared" si="5"/>
        <v>0</v>
      </c>
      <c r="BG133" s="172">
        <f t="shared" si="6"/>
        <v>0</v>
      </c>
      <c r="BH133" s="172">
        <f t="shared" si="7"/>
        <v>0</v>
      </c>
      <c r="BI133" s="172">
        <f t="shared" si="8"/>
        <v>0</v>
      </c>
      <c r="BJ133" s="14" t="s">
        <v>204</v>
      </c>
      <c r="BK133" s="172">
        <f t="shared" si="9"/>
        <v>0</v>
      </c>
      <c r="BL133" s="14" t="s">
        <v>203</v>
      </c>
      <c r="BM133" s="171" t="s">
        <v>314</v>
      </c>
    </row>
    <row r="134" spans="1:65" s="2" customFormat="1" ht="6.95" customHeight="1">
      <c r="A134" s="29"/>
      <c r="B134" s="44"/>
      <c r="C134" s="45"/>
      <c r="D134" s="45"/>
      <c r="E134" s="45"/>
      <c r="F134" s="45"/>
      <c r="G134" s="45"/>
      <c r="H134" s="45"/>
      <c r="I134" s="117"/>
      <c r="J134" s="45"/>
      <c r="K134" s="45"/>
      <c r="L134" s="30"/>
      <c r="M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</sheetData>
  <autoFilter ref="C116:K133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08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4" t="s">
        <v>115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87</v>
      </c>
    </row>
    <row r="4" spans="1:46" s="1" customFormat="1" ht="24.95" hidden="1" customHeight="1">
      <c r="B4" s="17"/>
      <c r="D4" s="18" t="s">
        <v>153</v>
      </c>
      <c r="I4" s="90"/>
      <c r="L4" s="17"/>
      <c r="M4" s="92" t="s">
        <v>10</v>
      </c>
      <c r="AT4" s="14" t="s">
        <v>3</v>
      </c>
    </row>
    <row r="5" spans="1:46" s="1" customFormat="1" ht="6.95" hidden="1" customHeight="1">
      <c r="B5" s="17"/>
      <c r="I5" s="90"/>
      <c r="L5" s="17"/>
    </row>
    <row r="6" spans="1:46" s="1" customFormat="1" ht="12" hidden="1" customHeight="1">
      <c r="B6" s="17"/>
      <c r="D6" s="24" t="s">
        <v>16</v>
      </c>
      <c r="I6" s="90"/>
      <c r="L6" s="17"/>
    </row>
    <row r="7" spans="1:46" s="1" customFormat="1" ht="16.5" hidden="1" customHeight="1">
      <c r="B7" s="17"/>
      <c r="E7" s="223" t="str">
        <f>'Rekapitulace stavby'!K6</f>
        <v>Revitalizace polyfunkčního bytového domu- ul.Petra Křičky č.p.3106, 3373 - Ostrava</v>
      </c>
      <c r="F7" s="224"/>
      <c r="G7" s="224"/>
      <c r="H7" s="224"/>
      <c r="I7" s="90"/>
      <c r="L7" s="17"/>
    </row>
    <row r="8" spans="1:46" s="2" customFormat="1" ht="12" hidden="1" customHeight="1">
      <c r="A8" s="29"/>
      <c r="B8" s="30"/>
      <c r="C8" s="29"/>
      <c r="D8" s="24" t="s">
        <v>154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hidden="1" customHeight="1">
      <c r="A9" s="29"/>
      <c r="B9" s="30"/>
      <c r="C9" s="29"/>
      <c r="D9" s="29"/>
      <c r="E9" s="210" t="s">
        <v>2640</v>
      </c>
      <c r="F9" s="225"/>
      <c r="G9" s="225"/>
      <c r="H9" s="225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 hidden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hidden="1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20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hidden="1" customHeight="1">
      <c r="A12" s="29"/>
      <c r="B12" s="30"/>
      <c r="C12" s="29"/>
      <c r="D12" s="24" t="s">
        <v>21</v>
      </c>
      <c r="E12" s="29"/>
      <c r="F12" s="22" t="s">
        <v>27</v>
      </c>
      <c r="G12" s="29"/>
      <c r="H12" s="29"/>
      <c r="I12" s="94" t="s">
        <v>23</v>
      </c>
      <c r="J12" s="52" t="str">
        <f>'Rekapitulace stavby'!AN8</f>
        <v>6. 3. 2020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hidden="1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hidden="1" customHeight="1">
      <c r="A14" s="29"/>
      <c r="B14" s="30"/>
      <c r="C14" s="29"/>
      <c r="D14" s="24" t="s">
        <v>25</v>
      </c>
      <c r="E14" s="29"/>
      <c r="F14" s="29"/>
      <c r="G14" s="29"/>
      <c r="H14" s="29"/>
      <c r="I14" s="94" t="s">
        <v>26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hidden="1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28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hidden="1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hidden="1" customHeight="1">
      <c r="A17" s="29"/>
      <c r="B17" s="30"/>
      <c r="C17" s="29"/>
      <c r="D17" s="24" t="s">
        <v>29</v>
      </c>
      <c r="E17" s="29"/>
      <c r="F17" s="29"/>
      <c r="G17" s="29"/>
      <c r="H17" s="29"/>
      <c r="I17" s="94" t="s">
        <v>26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hidden="1" customHeight="1">
      <c r="A18" s="29"/>
      <c r="B18" s="30"/>
      <c r="C18" s="29"/>
      <c r="D18" s="29"/>
      <c r="E18" s="226" t="str">
        <f>'Rekapitulace stavby'!E14</f>
        <v>Vyplň údaj</v>
      </c>
      <c r="F18" s="196"/>
      <c r="G18" s="196"/>
      <c r="H18" s="196"/>
      <c r="I18" s="94" t="s">
        <v>28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hidden="1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hidden="1" customHeight="1">
      <c r="A20" s="29"/>
      <c r="B20" s="30"/>
      <c r="C20" s="29"/>
      <c r="D20" s="24" t="s">
        <v>31</v>
      </c>
      <c r="E20" s="29"/>
      <c r="F20" s="29"/>
      <c r="G20" s="29"/>
      <c r="H20" s="29"/>
      <c r="I20" s="94" t="s">
        <v>26</v>
      </c>
      <c r="J20" s="22" t="str">
        <f>IF('Rekapitulace stavby'!AN16="","",'Rekapitulace stavby'!AN16)</f>
        <v>25872494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hidden="1" customHeight="1">
      <c r="A21" s="29"/>
      <c r="B21" s="30"/>
      <c r="C21" s="29"/>
      <c r="D21" s="29"/>
      <c r="E21" s="22" t="str">
        <f>IF('Rekapitulace stavby'!E17="","",'Rekapitulace stavby'!E17)</f>
        <v>MS-projekce s.r.o.</v>
      </c>
      <c r="F21" s="29"/>
      <c r="G21" s="29"/>
      <c r="H21" s="29"/>
      <c r="I21" s="94" t="s">
        <v>28</v>
      </c>
      <c r="J21" s="22" t="str">
        <f>IF('Rekapitulace stavby'!AN17="","",'Rekapitulace stavby'!AN17)</f>
        <v>CZ25872494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hidden="1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hidden="1" customHeight="1">
      <c r="A23" s="29"/>
      <c r="B23" s="30"/>
      <c r="C23" s="29"/>
      <c r="D23" s="24" t="s">
        <v>36</v>
      </c>
      <c r="E23" s="29"/>
      <c r="F23" s="29"/>
      <c r="G23" s="29"/>
      <c r="H23" s="29"/>
      <c r="I23" s="94" t="s">
        <v>26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hidden="1" customHeight="1">
      <c r="A24" s="29"/>
      <c r="B24" s="30"/>
      <c r="C24" s="29"/>
      <c r="D24" s="29"/>
      <c r="E24" s="22" t="str">
        <f>IF('Rekapitulace stavby'!E20="","",'Rekapitulace stavby'!E20)</f>
        <v/>
      </c>
      <c r="F24" s="29"/>
      <c r="G24" s="29"/>
      <c r="H24" s="29"/>
      <c r="I24" s="94" t="s">
        <v>28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hidden="1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hidden="1" customHeight="1">
      <c r="A26" s="29"/>
      <c r="B26" s="30"/>
      <c r="C26" s="29"/>
      <c r="D26" s="24" t="s">
        <v>38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hidden="1" customHeight="1">
      <c r="A27" s="95"/>
      <c r="B27" s="96"/>
      <c r="C27" s="95"/>
      <c r="D27" s="95"/>
      <c r="E27" s="201" t="s">
        <v>1</v>
      </c>
      <c r="F27" s="201"/>
      <c r="G27" s="201"/>
      <c r="H27" s="201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hidden="1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hidden="1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hidden="1" customHeight="1">
      <c r="A30" s="29"/>
      <c r="B30" s="30"/>
      <c r="C30" s="29"/>
      <c r="D30" s="100" t="s">
        <v>39</v>
      </c>
      <c r="E30" s="29"/>
      <c r="F30" s="29"/>
      <c r="G30" s="29"/>
      <c r="H30" s="29"/>
      <c r="I30" s="93"/>
      <c r="J30" s="68">
        <f>ROUND(J120,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hidden="1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hidden="1" customHeight="1">
      <c r="A32" s="29"/>
      <c r="B32" s="30"/>
      <c r="C32" s="29"/>
      <c r="D32" s="29"/>
      <c r="E32" s="29"/>
      <c r="F32" s="33" t="s">
        <v>41</v>
      </c>
      <c r="G32" s="29"/>
      <c r="H32" s="29"/>
      <c r="I32" s="101" t="s">
        <v>40</v>
      </c>
      <c r="J32" s="33" t="s">
        <v>42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102" t="s">
        <v>43</v>
      </c>
      <c r="E33" s="24" t="s">
        <v>44</v>
      </c>
      <c r="F33" s="103">
        <f>ROUND((SUM(BE120:BE156)),  2)</f>
        <v>0</v>
      </c>
      <c r="G33" s="29"/>
      <c r="H33" s="29"/>
      <c r="I33" s="104">
        <v>0.21</v>
      </c>
      <c r="J33" s="103">
        <f>ROUND(((SUM(BE120:BE156))*I33),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4" t="s">
        <v>45</v>
      </c>
      <c r="F34" s="103">
        <f>ROUND((SUM(BF120:BF156)),  2)</f>
        <v>0</v>
      </c>
      <c r="G34" s="29"/>
      <c r="H34" s="29"/>
      <c r="I34" s="104">
        <v>0.15</v>
      </c>
      <c r="J34" s="103">
        <f>ROUND(((SUM(BF120:BF156))*I34),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46</v>
      </c>
      <c r="F35" s="103">
        <f>ROUND((SUM(BG120:BG156)),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47</v>
      </c>
      <c r="F36" s="103">
        <f>ROUND((SUM(BH120:BH156)),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48</v>
      </c>
      <c r="F37" s="103">
        <f>ROUND((SUM(BI120:BI156)),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hidden="1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hidden="1" customHeight="1">
      <c r="A39" s="29"/>
      <c r="B39" s="30"/>
      <c r="C39" s="105"/>
      <c r="D39" s="106" t="s">
        <v>49</v>
      </c>
      <c r="E39" s="57"/>
      <c r="F39" s="57"/>
      <c r="G39" s="107" t="s">
        <v>50</v>
      </c>
      <c r="H39" s="108" t="s">
        <v>51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hidden="1" customHeight="1">
      <c r="B41" s="17"/>
      <c r="I41" s="90"/>
      <c r="L41" s="17"/>
    </row>
    <row r="42" spans="1:31" s="1" customFormat="1" ht="14.45" hidden="1" customHeight="1">
      <c r="B42" s="17"/>
      <c r="I42" s="90"/>
      <c r="L42" s="17"/>
    </row>
    <row r="43" spans="1:31" s="1" customFormat="1" ht="14.45" hidden="1" customHeight="1">
      <c r="B43" s="17"/>
      <c r="I43" s="90"/>
      <c r="L43" s="17"/>
    </row>
    <row r="44" spans="1:31" s="1" customFormat="1" ht="14.45" hidden="1" customHeight="1">
      <c r="B44" s="17"/>
      <c r="I44" s="90"/>
      <c r="L44" s="17"/>
    </row>
    <row r="45" spans="1:31" s="1" customFormat="1" ht="14.45" hidden="1" customHeight="1">
      <c r="B45" s="17"/>
      <c r="I45" s="90"/>
      <c r="L45" s="17"/>
    </row>
    <row r="46" spans="1:31" s="1" customFormat="1" ht="14.45" hidden="1" customHeight="1">
      <c r="B46" s="17"/>
      <c r="I46" s="90"/>
      <c r="L46" s="17"/>
    </row>
    <row r="47" spans="1:31" s="1" customFormat="1" ht="14.45" hidden="1" customHeight="1">
      <c r="B47" s="17"/>
      <c r="I47" s="90"/>
      <c r="L47" s="17"/>
    </row>
    <row r="48" spans="1:31" s="1" customFormat="1" ht="14.45" hidden="1" customHeight="1">
      <c r="B48" s="17"/>
      <c r="I48" s="90"/>
      <c r="L48" s="17"/>
    </row>
    <row r="49" spans="1:31" s="1" customFormat="1" ht="14.45" hidden="1" customHeight="1">
      <c r="B49" s="17"/>
      <c r="I49" s="90"/>
      <c r="L49" s="17"/>
    </row>
    <row r="50" spans="1:31" s="2" customFormat="1" ht="14.45" hidden="1" customHeight="1">
      <c r="B50" s="39"/>
      <c r="D50" s="40" t="s">
        <v>52</v>
      </c>
      <c r="E50" s="41"/>
      <c r="F50" s="41"/>
      <c r="G50" s="40" t="s">
        <v>53</v>
      </c>
      <c r="H50" s="41"/>
      <c r="I50" s="112"/>
      <c r="J50" s="41"/>
      <c r="K50" s="41"/>
      <c r="L50" s="39"/>
    </row>
    <row r="51" spans="1:31" ht="11.25" hidden="1">
      <c r="B51" s="17"/>
      <c r="L51" s="17"/>
    </row>
    <row r="52" spans="1:31" ht="11.25" hidden="1">
      <c r="B52" s="17"/>
      <c r="L52" s="17"/>
    </row>
    <row r="53" spans="1:31" ht="11.25" hidden="1">
      <c r="B53" s="17"/>
      <c r="L53" s="17"/>
    </row>
    <row r="54" spans="1:31" ht="11.25" hidden="1">
      <c r="B54" s="17"/>
      <c r="L54" s="17"/>
    </row>
    <row r="55" spans="1:31" ht="11.25" hidden="1">
      <c r="B55" s="17"/>
      <c r="L55" s="17"/>
    </row>
    <row r="56" spans="1:31" ht="11.25" hidden="1">
      <c r="B56" s="17"/>
      <c r="L56" s="17"/>
    </row>
    <row r="57" spans="1:31" ht="11.25" hidden="1">
      <c r="B57" s="17"/>
      <c r="L57" s="17"/>
    </row>
    <row r="58" spans="1:31" ht="11.25" hidden="1">
      <c r="B58" s="17"/>
      <c r="L58" s="17"/>
    </row>
    <row r="59" spans="1:31" ht="11.25" hidden="1">
      <c r="B59" s="17"/>
      <c r="L59" s="17"/>
    </row>
    <row r="60" spans="1:31" ht="11.25" hidden="1">
      <c r="B60" s="17"/>
      <c r="L60" s="17"/>
    </row>
    <row r="61" spans="1:31" s="2" customFormat="1" ht="12.75" hidden="1">
      <c r="A61" s="29"/>
      <c r="B61" s="30"/>
      <c r="C61" s="29"/>
      <c r="D61" s="42" t="s">
        <v>54</v>
      </c>
      <c r="E61" s="32"/>
      <c r="F61" s="113" t="s">
        <v>55</v>
      </c>
      <c r="G61" s="42" t="s">
        <v>54</v>
      </c>
      <c r="H61" s="32"/>
      <c r="I61" s="114"/>
      <c r="J61" s="115" t="s">
        <v>55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 hidden="1">
      <c r="B62" s="17"/>
      <c r="L62" s="17"/>
    </row>
    <row r="63" spans="1:31" ht="11.25" hidden="1">
      <c r="B63" s="17"/>
      <c r="L63" s="17"/>
    </row>
    <row r="64" spans="1:31" ht="11.25" hidden="1">
      <c r="B64" s="17"/>
      <c r="L64" s="17"/>
    </row>
    <row r="65" spans="1:31" s="2" customFormat="1" ht="12.75" hidden="1">
      <c r="A65" s="29"/>
      <c r="B65" s="30"/>
      <c r="C65" s="29"/>
      <c r="D65" s="40" t="s">
        <v>56</v>
      </c>
      <c r="E65" s="43"/>
      <c r="F65" s="43"/>
      <c r="G65" s="40" t="s">
        <v>57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 hidden="1">
      <c r="B66" s="17"/>
      <c r="L66" s="17"/>
    </row>
    <row r="67" spans="1:31" ht="11.25" hidden="1">
      <c r="B67" s="17"/>
      <c r="L67" s="17"/>
    </row>
    <row r="68" spans="1:31" ht="11.25" hidden="1">
      <c r="B68" s="17"/>
      <c r="L68" s="17"/>
    </row>
    <row r="69" spans="1:31" ht="11.25" hidden="1">
      <c r="B69" s="17"/>
      <c r="L69" s="17"/>
    </row>
    <row r="70" spans="1:31" ht="11.25" hidden="1">
      <c r="B70" s="17"/>
      <c r="L70" s="17"/>
    </row>
    <row r="71" spans="1:31" ht="11.25" hidden="1">
      <c r="B71" s="17"/>
      <c r="L71" s="17"/>
    </row>
    <row r="72" spans="1:31" ht="11.25" hidden="1">
      <c r="B72" s="17"/>
      <c r="L72" s="17"/>
    </row>
    <row r="73" spans="1:31" ht="11.25" hidden="1">
      <c r="B73" s="17"/>
      <c r="L73" s="17"/>
    </row>
    <row r="74" spans="1:31" ht="11.25" hidden="1">
      <c r="B74" s="17"/>
      <c r="L74" s="17"/>
    </row>
    <row r="75" spans="1:31" ht="11.25" hidden="1">
      <c r="B75" s="17"/>
      <c r="L75" s="17"/>
    </row>
    <row r="76" spans="1:31" s="2" customFormat="1" ht="12.75" hidden="1">
      <c r="A76" s="29"/>
      <c r="B76" s="30"/>
      <c r="C76" s="29"/>
      <c r="D76" s="42" t="s">
        <v>54</v>
      </c>
      <c r="E76" s="32"/>
      <c r="F76" s="113" t="s">
        <v>55</v>
      </c>
      <c r="G76" s="42" t="s">
        <v>54</v>
      </c>
      <c r="H76" s="32"/>
      <c r="I76" s="114"/>
      <c r="J76" s="115" t="s">
        <v>55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hidden="1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hidden="1" customHeight="1">
      <c r="A82" s="29"/>
      <c r="B82" s="30"/>
      <c r="C82" s="18" t="s">
        <v>156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hidden="1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23" t="str">
        <f>E7</f>
        <v>Revitalizace polyfunkčního bytového domu- ul.Petra Křičky č.p.3106, 3373 - Ostrava</v>
      </c>
      <c r="F85" s="224"/>
      <c r="G85" s="224"/>
      <c r="H85" s="224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154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210" t="str">
        <f>E9</f>
        <v>0623 - BD č.p.3106 - Topení - č.p.16 - Uznatelné náklady</v>
      </c>
      <c r="F87" s="225"/>
      <c r="G87" s="225"/>
      <c r="H87" s="225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hidden="1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21</v>
      </c>
      <c r="D89" s="29"/>
      <c r="E89" s="29"/>
      <c r="F89" s="22" t="str">
        <f>F12</f>
        <v xml:space="preserve"> </v>
      </c>
      <c r="G89" s="29"/>
      <c r="H89" s="29"/>
      <c r="I89" s="94" t="s">
        <v>23</v>
      </c>
      <c r="J89" s="52" t="str">
        <f>IF(J12="","",J12)</f>
        <v>6. 3. 2020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hidden="1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hidden="1" customHeight="1">
      <c r="A91" s="29"/>
      <c r="B91" s="30"/>
      <c r="C91" s="24" t="s">
        <v>25</v>
      </c>
      <c r="D91" s="29"/>
      <c r="E91" s="29"/>
      <c r="F91" s="22" t="str">
        <f>E15</f>
        <v xml:space="preserve"> </v>
      </c>
      <c r="G91" s="29"/>
      <c r="H91" s="29"/>
      <c r="I91" s="94" t="s">
        <v>31</v>
      </c>
      <c r="J91" s="27" t="str">
        <f>E21</f>
        <v>MS-projekce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hidden="1" customHeight="1">
      <c r="A92" s="29"/>
      <c r="B92" s="30"/>
      <c r="C92" s="24" t="s">
        <v>29</v>
      </c>
      <c r="D92" s="29"/>
      <c r="E92" s="29"/>
      <c r="F92" s="22" t="str">
        <f>IF(E18="","",E18)</f>
        <v>Vyplň údaj</v>
      </c>
      <c r="G92" s="29"/>
      <c r="H92" s="29"/>
      <c r="I92" s="94" t="s">
        <v>36</v>
      </c>
      <c r="J92" s="27" t="str">
        <f>E24</f>
        <v/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9" t="s">
        <v>157</v>
      </c>
      <c r="D94" s="105"/>
      <c r="E94" s="105"/>
      <c r="F94" s="105"/>
      <c r="G94" s="105"/>
      <c r="H94" s="105"/>
      <c r="I94" s="120"/>
      <c r="J94" s="121" t="s">
        <v>158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hidden="1" customHeight="1">
      <c r="A96" s="29"/>
      <c r="B96" s="30"/>
      <c r="C96" s="122" t="s">
        <v>159</v>
      </c>
      <c r="D96" s="29"/>
      <c r="E96" s="29"/>
      <c r="F96" s="29"/>
      <c r="G96" s="29"/>
      <c r="H96" s="29"/>
      <c r="I96" s="93"/>
      <c r="J96" s="68">
        <f>J120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160</v>
      </c>
    </row>
    <row r="97" spans="1:31" s="9" customFormat="1" ht="24.95" hidden="1" customHeight="1">
      <c r="B97" s="123"/>
      <c r="D97" s="124" t="s">
        <v>2523</v>
      </c>
      <c r="E97" s="125"/>
      <c r="F97" s="125"/>
      <c r="G97" s="125"/>
      <c r="H97" s="125"/>
      <c r="I97" s="126"/>
      <c r="J97" s="127">
        <f>J121</f>
        <v>0</v>
      </c>
      <c r="L97" s="123"/>
    </row>
    <row r="98" spans="1:31" s="9" customFormat="1" ht="24.95" hidden="1" customHeight="1">
      <c r="B98" s="123"/>
      <c r="D98" s="124" t="s">
        <v>2524</v>
      </c>
      <c r="E98" s="125"/>
      <c r="F98" s="125"/>
      <c r="G98" s="125"/>
      <c r="H98" s="125"/>
      <c r="I98" s="126"/>
      <c r="J98" s="127">
        <f>J124</f>
        <v>0</v>
      </c>
      <c r="L98" s="123"/>
    </row>
    <row r="99" spans="1:31" s="9" customFormat="1" ht="24.95" hidden="1" customHeight="1">
      <c r="B99" s="123"/>
      <c r="D99" s="124" t="s">
        <v>2525</v>
      </c>
      <c r="E99" s="125"/>
      <c r="F99" s="125"/>
      <c r="G99" s="125"/>
      <c r="H99" s="125"/>
      <c r="I99" s="126"/>
      <c r="J99" s="127">
        <f>J128</f>
        <v>0</v>
      </c>
      <c r="L99" s="123"/>
    </row>
    <row r="100" spans="1:31" s="9" customFormat="1" ht="24.95" hidden="1" customHeight="1">
      <c r="B100" s="123"/>
      <c r="D100" s="124" t="s">
        <v>2526</v>
      </c>
      <c r="E100" s="125"/>
      <c r="F100" s="125"/>
      <c r="G100" s="125"/>
      <c r="H100" s="125"/>
      <c r="I100" s="126"/>
      <c r="J100" s="127">
        <f>J147</f>
        <v>0</v>
      </c>
      <c r="L100" s="123"/>
    </row>
    <row r="101" spans="1:31" s="2" customFormat="1" ht="21.75" hidden="1" customHeight="1">
      <c r="A101" s="29"/>
      <c r="B101" s="30"/>
      <c r="C101" s="29"/>
      <c r="D101" s="29"/>
      <c r="E101" s="29"/>
      <c r="F101" s="29"/>
      <c r="G101" s="29"/>
      <c r="H101" s="29"/>
      <c r="I101" s="93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31" s="2" customFormat="1" ht="6.95" hidden="1" customHeight="1">
      <c r="A102" s="29"/>
      <c r="B102" s="44"/>
      <c r="C102" s="45"/>
      <c r="D102" s="45"/>
      <c r="E102" s="45"/>
      <c r="F102" s="45"/>
      <c r="G102" s="45"/>
      <c r="H102" s="45"/>
      <c r="I102" s="117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ht="11.25" hidden="1"/>
    <row r="104" spans="1:31" ht="11.25" hidden="1"/>
    <row r="105" spans="1:31" ht="11.25" hidden="1"/>
    <row r="106" spans="1:31" s="2" customFormat="1" ht="6.95" customHeight="1">
      <c r="A106" s="29"/>
      <c r="B106" s="46"/>
      <c r="C106" s="47"/>
      <c r="D106" s="47"/>
      <c r="E106" s="47"/>
      <c r="F106" s="47"/>
      <c r="G106" s="47"/>
      <c r="H106" s="47"/>
      <c r="I106" s="118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24.95" customHeight="1">
      <c r="A107" s="29"/>
      <c r="B107" s="30"/>
      <c r="C107" s="18" t="s">
        <v>181</v>
      </c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16</v>
      </c>
      <c r="D109" s="29"/>
      <c r="E109" s="29"/>
      <c r="F109" s="29"/>
      <c r="G109" s="29"/>
      <c r="H109" s="29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23" t="str">
        <f>E7</f>
        <v>Revitalizace polyfunkčního bytového domu- ul.Petra Křičky č.p.3106, 3373 - Ostrava</v>
      </c>
      <c r="F110" s="224"/>
      <c r="G110" s="224"/>
      <c r="H110" s="224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154</v>
      </c>
      <c r="D111" s="29"/>
      <c r="E111" s="29"/>
      <c r="F111" s="29"/>
      <c r="G111" s="29"/>
      <c r="H111" s="29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10" t="str">
        <f>E9</f>
        <v>0623 - BD č.p.3106 - Topení - č.p.16 - Uznatelné náklady</v>
      </c>
      <c r="F112" s="225"/>
      <c r="G112" s="225"/>
      <c r="H112" s="225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93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21</v>
      </c>
      <c r="D114" s="29"/>
      <c r="E114" s="29"/>
      <c r="F114" s="22" t="str">
        <f>F12</f>
        <v xml:space="preserve"> </v>
      </c>
      <c r="G114" s="29"/>
      <c r="H114" s="29"/>
      <c r="I114" s="94" t="s">
        <v>23</v>
      </c>
      <c r="J114" s="52" t="str">
        <f>IF(J12="","",J12)</f>
        <v>6. 3. 2020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93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25</v>
      </c>
      <c r="D116" s="29"/>
      <c r="E116" s="29"/>
      <c r="F116" s="22" t="str">
        <f>E15</f>
        <v xml:space="preserve"> </v>
      </c>
      <c r="G116" s="29"/>
      <c r="H116" s="29"/>
      <c r="I116" s="94" t="s">
        <v>31</v>
      </c>
      <c r="J116" s="27" t="str">
        <f>E21</f>
        <v>MS-projekce s.r.o.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>
      <c r="A117" s="29"/>
      <c r="B117" s="30"/>
      <c r="C117" s="24" t="s">
        <v>29</v>
      </c>
      <c r="D117" s="29"/>
      <c r="E117" s="29"/>
      <c r="F117" s="22" t="str">
        <f>IF(E18="","",E18)</f>
        <v>Vyplň údaj</v>
      </c>
      <c r="G117" s="29"/>
      <c r="H117" s="29"/>
      <c r="I117" s="94" t="s">
        <v>36</v>
      </c>
      <c r="J117" s="27" t="str">
        <f>E24</f>
        <v/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0.35" customHeight="1">
      <c r="A118" s="29"/>
      <c r="B118" s="30"/>
      <c r="C118" s="29"/>
      <c r="D118" s="29"/>
      <c r="E118" s="29"/>
      <c r="F118" s="29"/>
      <c r="G118" s="29"/>
      <c r="H118" s="29"/>
      <c r="I118" s="93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11" customFormat="1" ht="29.25" customHeight="1">
      <c r="A119" s="133"/>
      <c r="B119" s="134"/>
      <c r="C119" s="135" t="s">
        <v>182</v>
      </c>
      <c r="D119" s="136" t="s">
        <v>64</v>
      </c>
      <c r="E119" s="136" t="s">
        <v>60</v>
      </c>
      <c r="F119" s="136" t="s">
        <v>61</v>
      </c>
      <c r="G119" s="136" t="s">
        <v>183</v>
      </c>
      <c r="H119" s="136" t="s">
        <v>184</v>
      </c>
      <c r="I119" s="137" t="s">
        <v>185</v>
      </c>
      <c r="J119" s="138" t="s">
        <v>158</v>
      </c>
      <c r="K119" s="139" t="s">
        <v>186</v>
      </c>
      <c r="L119" s="140"/>
      <c r="M119" s="59" t="s">
        <v>1</v>
      </c>
      <c r="N119" s="60" t="s">
        <v>43</v>
      </c>
      <c r="O119" s="60" t="s">
        <v>187</v>
      </c>
      <c r="P119" s="60" t="s">
        <v>188</v>
      </c>
      <c r="Q119" s="60" t="s">
        <v>189</v>
      </c>
      <c r="R119" s="60" t="s">
        <v>190</v>
      </c>
      <c r="S119" s="60" t="s">
        <v>191</v>
      </c>
      <c r="T119" s="61" t="s">
        <v>192</v>
      </c>
      <c r="U119" s="133"/>
      <c r="V119" s="133"/>
      <c r="W119" s="133"/>
      <c r="X119" s="133"/>
      <c r="Y119" s="133"/>
      <c r="Z119" s="133"/>
      <c r="AA119" s="133"/>
      <c r="AB119" s="133"/>
      <c r="AC119" s="133"/>
      <c r="AD119" s="133"/>
      <c r="AE119" s="133"/>
    </row>
    <row r="120" spans="1:65" s="2" customFormat="1" ht="22.9" customHeight="1">
      <c r="A120" s="29"/>
      <c r="B120" s="30"/>
      <c r="C120" s="66" t="s">
        <v>193</v>
      </c>
      <c r="D120" s="29"/>
      <c r="E120" s="29"/>
      <c r="F120" s="29"/>
      <c r="G120" s="29"/>
      <c r="H120" s="29"/>
      <c r="I120" s="93"/>
      <c r="J120" s="141">
        <f>BK120</f>
        <v>0</v>
      </c>
      <c r="K120" s="29"/>
      <c r="L120" s="30"/>
      <c r="M120" s="62"/>
      <c r="N120" s="53"/>
      <c r="O120" s="63"/>
      <c r="P120" s="142">
        <f>P121+P124+P128+P147</f>
        <v>0</v>
      </c>
      <c r="Q120" s="63"/>
      <c r="R120" s="142">
        <f>R121+R124+R128+R147</f>
        <v>0</v>
      </c>
      <c r="S120" s="63"/>
      <c r="T120" s="143">
        <f>T121+T124+T128+T147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78</v>
      </c>
      <c r="AU120" s="14" t="s">
        <v>160</v>
      </c>
      <c r="BK120" s="144">
        <f>BK121+BK124+BK128+BK147</f>
        <v>0</v>
      </c>
    </row>
    <row r="121" spans="1:65" s="12" customFormat="1" ht="25.9" customHeight="1">
      <c r="B121" s="145"/>
      <c r="D121" s="146" t="s">
        <v>78</v>
      </c>
      <c r="E121" s="147" t="s">
        <v>2527</v>
      </c>
      <c r="F121" s="147" t="s">
        <v>2528</v>
      </c>
      <c r="I121" s="148"/>
      <c r="J121" s="149">
        <f>BK121</f>
        <v>0</v>
      </c>
      <c r="L121" s="145"/>
      <c r="M121" s="150"/>
      <c r="N121" s="151"/>
      <c r="O121" s="151"/>
      <c r="P121" s="152">
        <f>SUM(P122:P123)</f>
        <v>0</v>
      </c>
      <c r="Q121" s="151"/>
      <c r="R121" s="152">
        <f>SUM(R122:R123)</f>
        <v>0</v>
      </c>
      <c r="S121" s="151"/>
      <c r="T121" s="153">
        <f>SUM(T122:T123)</f>
        <v>0</v>
      </c>
      <c r="AR121" s="146" t="s">
        <v>204</v>
      </c>
      <c r="AT121" s="154" t="s">
        <v>78</v>
      </c>
      <c r="AU121" s="154" t="s">
        <v>79</v>
      </c>
      <c r="AY121" s="146" t="s">
        <v>196</v>
      </c>
      <c r="BK121" s="155">
        <f>SUM(BK122:BK123)</f>
        <v>0</v>
      </c>
    </row>
    <row r="122" spans="1:65" s="2" customFormat="1" ht="16.5" customHeight="1">
      <c r="A122" s="29"/>
      <c r="B122" s="158"/>
      <c r="C122" s="159" t="s">
        <v>87</v>
      </c>
      <c r="D122" s="159" t="s">
        <v>199</v>
      </c>
      <c r="E122" s="160" t="s">
        <v>2529</v>
      </c>
      <c r="F122" s="161" t="s">
        <v>2530</v>
      </c>
      <c r="G122" s="162" t="s">
        <v>2292</v>
      </c>
      <c r="H122" s="163">
        <v>1</v>
      </c>
      <c r="I122" s="164"/>
      <c r="J122" s="165">
        <f>ROUND(I122*H122,2)</f>
        <v>0</v>
      </c>
      <c r="K122" s="166"/>
      <c r="L122" s="30"/>
      <c r="M122" s="167" t="s">
        <v>1</v>
      </c>
      <c r="N122" s="168" t="s">
        <v>45</v>
      </c>
      <c r="O122" s="55"/>
      <c r="P122" s="169">
        <f>O122*H122</f>
        <v>0</v>
      </c>
      <c r="Q122" s="169">
        <v>0</v>
      </c>
      <c r="R122" s="169">
        <f>Q122*H122</f>
        <v>0</v>
      </c>
      <c r="S122" s="169">
        <v>0</v>
      </c>
      <c r="T122" s="170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71" t="s">
        <v>265</v>
      </c>
      <c r="AT122" s="171" t="s">
        <v>199</v>
      </c>
      <c r="AU122" s="171" t="s">
        <v>87</v>
      </c>
      <c r="AY122" s="14" t="s">
        <v>196</v>
      </c>
      <c r="BE122" s="172">
        <f>IF(N122="základní",J122,0)</f>
        <v>0</v>
      </c>
      <c r="BF122" s="172">
        <f>IF(N122="snížená",J122,0)</f>
        <v>0</v>
      </c>
      <c r="BG122" s="172">
        <f>IF(N122="zákl. přenesená",J122,0)</f>
        <v>0</v>
      </c>
      <c r="BH122" s="172">
        <f>IF(N122="sníž. přenesená",J122,0)</f>
        <v>0</v>
      </c>
      <c r="BI122" s="172">
        <f>IF(N122="nulová",J122,0)</f>
        <v>0</v>
      </c>
      <c r="BJ122" s="14" t="s">
        <v>204</v>
      </c>
      <c r="BK122" s="172">
        <f>ROUND(I122*H122,2)</f>
        <v>0</v>
      </c>
      <c r="BL122" s="14" t="s">
        <v>265</v>
      </c>
      <c r="BM122" s="171" t="s">
        <v>204</v>
      </c>
    </row>
    <row r="123" spans="1:65" s="2" customFormat="1" ht="21.75" customHeight="1">
      <c r="A123" s="29"/>
      <c r="B123" s="158"/>
      <c r="C123" s="159" t="s">
        <v>204</v>
      </c>
      <c r="D123" s="159" t="s">
        <v>199</v>
      </c>
      <c r="E123" s="160" t="s">
        <v>2531</v>
      </c>
      <c r="F123" s="161" t="s">
        <v>2532</v>
      </c>
      <c r="G123" s="162" t="s">
        <v>2292</v>
      </c>
      <c r="H123" s="163">
        <v>1</v>
      </c>
      <c r="I123" s="164"/>
      <c r="J123" s="165">
        <f>ROUND(I123*H123,2)</f>
        <v>0</v>
      </c>
      <c r="K123" s="166"/>
      <c r="L123" s="30"/>
      <c r="M123" s="167" t="s">
        <v>1</v>
      </c>
      <c r="N123" s="168" t="s">
        <v>45</v>
      </c>
      <c r="O123" s="55"/>
      <c r="P123" s="169">
        <f>O123*H123</f>
        <v>0</v>
      </c>
      <c r="Q123" s="169">
        <v>0</v>
      </c>
      <c r="R123" s="169">
        <f>Q123*H123</f>
        <v>0</v>
      </c>
      <c r="S123" s="169">
        <v>0</v>
      </c>
      <c r="T123" s="170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71" t="s">
        <v>265</v>
      </c>
      <c r="AT123" s="171" t="s">
        <v>199</v>
      </c>
      <c r="AU123" s="171" t="s">
        <v>87</v>
      </c>
      <c r="AY123" s="14" t="s">
        <v>196</v>
      </c>
      <c r="BE123" s="172">
        <f>IF(N123="základní",J123,0)</f>
        <v>0</v>
      </c>
      <c r="BF123" s="172">
        <f>IF(N123="snížená",J123,0)</f>
        <v>0</v>
      </c>
      <c r="BG123" s="172">
        <f>IF(N123="zákl. přenesená",J123,0)</f>
        <v>0</v>
      </c>
      <c r="BH123" s="172">
        <f>IF(N123="sníž. přenesená",J123,0)</f>
        <v>0</v>
      </c>
      <c r="BI123" s="172">
        <f>IF(N123="nulová",J123,0)</f>
        <v>0</v>
      </c>
      <c r="BJ123" s="14" t="s">
        <v>204</v>
      </c>
      <c r="BK123" s="172">
        <f>ROUND(I123*H123,2)</f>
        <v>0</v>
      </c>
      <c r="BL123" s="14" t="s">
        <v>265</v>
      </c>
      <c r="BM123" s="171" t="s">
        <v>203</v>
      </c>
    </row>
    <row r="124" spans="1:65" s="12" customFormat="1" ht="25.9" customHeight="1">
      <c r="B124" s="145"/>
      <c r="D124" s="146" t="s">
        <v>78</v>
      </c>
      <c r="E124" s="147" t="s">
        <v>2533</v>
      </c>
      <c r="F124" s="147" t="s">
        <v>2534</v>
      </c>
      <c r="I124" s="148"/>
      <c r="J124" s="149">
        <f>BK124</f>
        <v>0</v>
      </c>
      <c r="L124" s="145"/>
      <c r="M124" s="150"/>
      <c r="N124" s="151"/>
      <c r="O124" s="151"/>
      <c r="P124" s="152">
        <f>SUM(P125:P127)</f>
        <v>0</v>
      </c>
      <c r="Q124" s="151"/>
      <c r="R124" s="152">
        <f>SUM(R125:R127)</f>
        <v>0</v>
      </c>
      <c r="S124" s="151"/>
      <c r="T124" s="153">
        <f>SUM(T125:T127)</f>
        <v>0</v>
      </c>
      <c r="AR124" s="146" t="s">
        <v>204</v>
      </c>
      <c r="AT124" s="154" t="s">
        <v>78</v>
      </c>
      <c r="AU124" s="154" t="s">
        <v>79</v>
      </c>
      <c r="AY124" s="146" t="s">
        <v>196</v>
      </c>
      <c r="BK124" s="155">
        <f>SUM(BK125:BK127)</f>
        <v>0</v>
      </c>
    </row>
    <row r="125" spans="1:65" s="2" customFormat="1" ht="21.75" customHeight="1">
      <c r="A125" s="29"/>
      <c r="B125" s="158"/>
      <c r="C125" s="159" t="s">
        <v>197</v>
      </c>
      <c r="D125" s="159" t="s">
        <v>199</v>
      </c>
      <c r="E125" s="160" t="s">
        <v>2535</v>
      </c>
      <c r="F125" s="161" t="s">
        <v>2536</v>
      </c>
      <c r="G125" s="162" t="s">
        <v>222</v>
      </c>
      <c r="H125" s="163">
        <v>1</v>
      </c>
      <c r="I125" s="164"/>
      <c r="J125" s="165">
        <f>ROUND(I125*H125,2)</f>
        <v>0</v>
      </c>
      <c r="K125" s="166"/>
      <c r="L125" s="30"/>
      <c r="M125" s="167" t="s">
        <v>1</v>
      </c>
      <c r="N125" s="168" t="s">
        <v>45</v>
      </c>
      <c r="O125" s="55"/>
      <c r="P125" s="169">
        <f>O125*H125</f>
        <v>0</v>
      </c>
      <c r="Q125" s="169">
        <v>0</v>
      </c>
      <c r="R125" s="169">
        <f>Q125*H125</f>
        <v>0</v>
      </c>
      <c r="S125" s="169">
        <v>0</v>
      </c>
      <c r="T125" s="170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1" t="s">
        <v>265</v>
      </c>
      <c r="AT125" s="171" t="s">
        <v>199</v>
      </c>
      <c r="AU125" s="171" t="s">
        <v>87</v>
      </c>
      <c r="AY125" s="14" t="s">
        <v>196</v>
      </c>
      <c r="BE125" s="172">
        <f>IF(N125="základní",J125,0)</f>
        <v>0</v>
      </c>
      <c r="BF125" s="172">
        <f>IF(N125="snížená",J125,0)</f>
        <v>0</v>
      </c>
      <c r="BG125" s="172">
        <f>IF(N125="zákl. přenesená",J125,0)</f>
        <v>0</v>
      </c>
      <c r="BH125" s="172">
        <f>IF(N125="sníž. přenesená",J125,0)</f>
        <v>0</v>
      </c>
      <c r="BI125" s="172">
        <f>IF(N125="nulová",J125,0)</f>
        <v>0</v>
      </c>
      <c r="BJ125" s="14" t="s">
        <v>204</v>
      </c>
      <c r="BK125" s="172">
        <f>ROUND(I125*H125,2)</f>
        <v>0</v>
      </c>
      <c r="BL125" s="14" t="s">
        <v>265</v>
      </c>
      <c r="BM125" s="171" t="s">
        <v>224</v>
      </c>
    </row>
    <row r="126" spans="1:65" s="2" customFormat="1" ht="16.5" customHeight="1">
      <c r="A126" s="29"/>
      <c r="B126" s="158"/>
      <c r="C126" s="159" t="s">
        <v>203</v>
      </c>
      <c r="D126" s="159" t="s">
        <v>199</v>
      </c>
      <c r="E126" s="160" t="s">
        <v>2537</v>
      </c>
      <c r="F126" s="161" t="s">
        <v>2538</v>
      </c>
      <c r="G126" s="162" t="s">
        <v>222</v>
      </c>
      <c r="H126" s="163">
        <v>4</v>
      </c>
      <c r="I126" s="164"/>
      <c r="J126" s="165">
        <f>ROUND(I126*H126,2)</f>
        <v>0</v>
      </c>
      <c r="K126" s="166"/>
      <c r="L126" s="30"/>
      <c r="M126" s="167" t="s">
        <v>1</v>
      </c>
      <c r="N126" s="168" t="s">
        <v>45</v>
      </c>
      <c r="O126" s="55"/>
      <c r="P126" s="169">
        <f>O126*H126</f>
        <v>0</v>
      </c>
      <c r="Q126" s="169">
        <v>0</v>
      </c>
      <c r="R126" s="169">
        <f>Q126*H126</f>
        <v>0</v>
      </c>
      <c r="S126" s="169">
        <v>0</v>
      </c>
      <c r="T126" s="170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71" t="s">
        <v>265</v>
      </c>
      <c r="AT126" s="171" t="s">
        <v>199</v>
      </c>
      <c r="AU126" s="171" t="s">
        <v>87</v>
      </c>
      <c r="AY126" s="14" t="s">
        <v>196</v>
      </c>
      <c r="BE126" s="172">
        <f>IF(N126="základní",J126,0)</f>
        <v>0</v>
      </c>
      <c r="BF126" s="172">
        <f>IF(N126="snížená",J126,0)</f>
        <v>0</v>
      </c>
      <c r="BG126" s="172">
        <f>IF(N126="zákl. přenesená",J126,0)</f>
        <v>0</v>
      </c>
      <c r="BH126" s="172">
        <f>IF(N126="sníž. přenesená",J126,0)</f>
        <v>0</v>
      </c>
      <c r="BI126" s="172">
        <f>IF(N126="nulová",J126,0)</f>
        <v>0</v>
      </c>
      <c r="BJ126" s="14" t="s">
        <v>204</v>
      </c>
      <c r="BK126" s="172">
        <f>ROUND(I126*H126,2)</f>
        <v>0</v>
      </c>
      <c r="BL126" s="14" t="s">
        <v>265</v>
      </c>
      <c r="BM126" s="171" t="s">
        <v>217</v>
      </c>
    </row>
    <row r="127" spans="1:65" s="2" customFormat="1" ht="16.5" customHeight="1">
      <c r="A127" s="29"/>
      <c r="B127" s="158"/>
      <c r="C127" s="159" t="s">
        <v>219</v>
      </c>
      <c r="D127" s="159" t="s">
        <v>199</v>
      </c>
      <c r="E127" s="160" t="s">
        <v>2539</v>
      </c>
      <c r="F127" s="161" t="s">
        <v>2540</v>
      </c>
      <c r="G127" s="162" t="s">
        <v>222</v>
      </c>
      <c r="H127" s="163">
        <v>5</v>
      </c>
      <c r="I127" s="164"/>
      <c r="J127" s="165">
        <f>ROUND(I127*H127,2)</f>
        <v>0</v>
      </c>
      <c r="K127" s="166"/>
      <c r="L127" s="30"/>
      <c r="M127" s="167" t="s">
        <v>1</v>
      </c>
      <c r="N127" s="168" t="s">
        <v>45</v>
      </c>
      <c r="O127" s="55"/>
      <c r="P127" s="169">
        <f>O127*H127</f>
        <v>0</v>
      </c>
      <c r="Q127" s="169">
        <v>0</v>
      </c>
      <c r="R127" s="169">
        <f>Q127*H127</f>
        <v>0</v>
      </c>
      <c r="S127" s="169">
        <v>0</v>
      </c>
      <c r="T127" s="170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1" t="s">
        <v>265</v>
      </c>
      <c r="AT127" s="171" t="s">
        <v>199</v>
      </c>
      <c r="AU127" s="171" t="s">
        <v>87</v>
      </c>
      <c r="AY127" s="14" t="s">
        <v>196</v>
      </c>
      <c r="BE127" s="172">
        <f>IF(N127="základní",J127,0)</f>
        <v>0</v>
      </c>
      <c r="BF127" s="172">
        <f>IF(N127="snížená",J127,0)</f>
        <v>0</v>
      </c>
      <c r="BG127" s="172">
        <f>IF(N127="zákl. přenesená",J127,0)</f>
        <v>0</v>
      </c>
      <c r="BH127" s="172">
        <f>IF(N127="sníž. přenesená",J127,0)</f>
        <v>0</v>
      </c>
      <c r="BI127" s="172">
        <f>IF(N127="nulová",J127,0)</f>
        <v>0</v>
      </c>
      <c r="BJ127" s="14" t="s">
        <v>204</v>
      </c>
      <c r="BK127" s="172">
        <f>ROUND(I127*H127,2)</f>
        <v>0</v>
      </c>
      <c r="BL127" s="14" t="s">
        <v>265</v>
      </c>
      <c r="BM127" s="171" t="s">
        <v>241</v>
      </c>
    </row>
    <row r="128" spans="1:65" s="12" customFormat="1" ht="25.9" customHeight="1">
      <c r="B128" s="145"/>
      <c r="D128" s="146" t="s">
        <v>78</v>
      </c>
      <c r="E128" s="147" t="s">
        <v>2541</v>
      </c>
      <c r="F128" s="147" t="s">
        <v>2542</v>
      </c>
      <c r="I128" s="148"/>
      <c r="J128" s="149">
        <f>BK128</f>
        <v>0</v>
      </c>
      <c r="L128" s="145"/>
      <c r="M128" s="150"/>
      <c r="N128" s="151"/>
      <c r="O128" s="151"/>
      <c r="P128" s="152">
        <f>SUM(P129:P146)</f>
        <v>0</v>
      </c>
      <c r="Q128" s="151"/>
      <c r="R128" s="152">
        <f>SUM(R129:R146)</f>
        <v>0</v>
      </c>
      <c r="S128" s="151"/>
      <c r="T128" s="153">
        <f>SUM(T129:T146)</f>
        <v>0</v>
      </c>
      <c r="AR128" s="146" t="s">
        <v>204</v>
      </c>
      <c r="AT128" s="154" t="s">
        <v>78</v>
      </c>
      <c r="AU128" s="154" t="s">
        <v>79</v>
      </c>
      <c r="AY128" s="146" t="s">
        <v>196</v>
      </c>
      <c r="BK128" s="155">
        <f>SUM(BK129:BK146)</f>
        <v>0</v>
      </c>
    </row>
    <row r="129" spans="1:65" s="2" customFormat="1" ht="16.5" customHeight="1">
      <c r="A129" s="29"/>
      <c r="B129" s="158"/>
      <c r="C129" s="159" t="s">
        <v>224</v>
      </c>
      <c r="D129" s="159" t="s">
        <v>199</v>
      </c>
      <c r="E129" s="160" t="s">
        <v>2543</v>
      </c>
      <c r="F129" s="161" t="s">
        <v>2544</v>
      </c>
      <c r="G129" s="162" t="s">
        <v>512</v>
      </c>
      <c r="H129" s="163">
        <v>2</v>
      </c>
      <c r="I129" s="164"/>
      <c r="J129" s="165">
        <f t="shared" ref="J129:J146" si="0">ROUND(I129*H129,2)</f>
        <v>0</v>
      </c>
      <c r="K129" s="166"/>
      <c r="L129" s="30"/>
      <c r="M129" s="167" t="s">
        <v>1</v>
      </c>
      <c r="N129" s="168" t="s">
        <v>45</v>
      </c>
      <c r="O129" s="55"/>
      <c r="P129" s="169">
        <f t="shared" ref="P129:P146" si="1">O129*H129</f>
        <v>0</v>
      </c>
      <c r="Q129" s="169">
        <v>0</v>
      </c>
      <c r="R129" s="169">
        <f t="shared" ref="R129:R146" si="2">Q129*H129</f>
        <v>0</v>
      </c>
      <c r="S129" s="169">
        <v>0</v>
      </c>
      <c r="T129" s="170">
        <f t="shared" ref="T129:T146" si="3"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1" t="s">
        <v>265</v>
      </c>
      <c r="AT129" s="171" t="s">
        <v>199</v>
      </c>
      <c r="AU129" s="171" t="s">
        <v>87</v>
      </c>
      <c r="AY129" s="14" t="s">
        <v>196</v>
      </c>
      <c r="BE129" s="172">
        <f t="shared" ref="BE129:BE146" si="4">IF(N129="základní",J129,0)</f>
        <v>0</v>
      </c>
      <c r="BF129" s="172">
        <f t="shared" ref="BF129:BF146" si="5">IF(N129="snížená",J129,0)</f>
        <v>0</v>
      </c>
      <c r="BG129" s="172">
        <f t="shared" ref="BG129:BG146" si="6">IF(N129="zákl. přenesená",J129,0)</f>
        <v>0</v>
      </c>
      <c r="BH129" s="172">
        <f t="shared" ref="BH129:BH146" si="7">IF(N129="sníž. přenesená",J129,0)</f>
        <v>0</v>
      </c>
      <c r="BI129" s="172">
        <f t="shared" ref="BI129:BI146" si="8">IF(N129="nulová",J129,0)</f>
        <v>0</v>
      </c>
      <c r="BJ129" s="14" t="s">
        <v>204</v>
      </c>
      <c r="BK129" s="172">
        <f t="shared" ref="BK129:BK146" si="9">ROUND(I129*H129,2)</f>
        <v>0</v>
      </c>
      <c r="BL129" s="14" t="s">
        <v>265</v>
      </c>
      <c r="BM129" s="171" t="s">
        <v>249</v>
      </c>
    </row>
    <row r="130" spans="1:65" s="2" customFormat="1" ht="21.75" customHeight="1">
      <c r="A130" s="29"/>
      <c r="B130" s="158"/>
      <c r="C130" s="159" t="s">
        <v>228</v>
      </c>
      <c r="D130" s="159" t="s">
        <v>199</v>
      </c>
      <c r="E130" s="160" t="s">
        <v>2545</v>
      </c>
      <c r="F130" s="161" t="s">
        <v>2546</v>
      </c>
      <c r="G130" s="162" t="s">
        <v>512</v>
      </c>
      <c r="H130" s="163">
        <v>1</v>
      </c>
      <c r="I130" s="164"/>
      <c r="J130" s="165">
        <f t="shared" si="0"/>
        <v>0</v>
      </c>
      <c r="K130" s="166"/>
      <c r="L130" s="30"/>
      <c r="M130" s="167" t="s">
        <v>1</v>
      </c>
      <c r="N130" s="168" t="s">
        <v>45</v>
      </c>
      <c r="O130" s="55"/>
      <c r="P130" s="169">
        <f t="shared" si="1"/>
        <v>0</v>
      </c>
      <c r="Q130" s="169">
        <v>0</v>
      </c>
      <c r="R130" s="169">
        <f t="shared" si="2"/>
        <v>0</v>
      </c>
      <c r="S130" s="169">
        <v>0</v>
      </c>
      <c r="T130" s="170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1" t="s">
        <v>265</v>
      </c>
      <c r="AT130" s="171" t="s">
        <v>199</v>
      </c>
      <c r="AU130" s="171" t="s">
        <v>87</v>
      </c>
      <c r="AY130" s="14" t="s">
        <v>196</v>
      </c>
      <c r="BE130" s="172">
        <f t="shared" si="4"/>
        <v>0</v>
      </c>
      <c r="BF130" s="172">
        <f t="shared" si="5"/>
        <v>0</v>
      </c>
      <c r="BG130" s="172">
        <f t="shared" si="6"/>
        <v>0</v>
      </c>
      <c r="BH130" s="172">
        <f t="shared" si="7"/>
        <v>0</v>
      </c>
      <c r="BI130" s="172">
        <f t="shared" si="8"/>
        <v>0</v>
      </c>
      <c r="BJ130" s="14" t="s">
        <v>204</v>
      </c>
      <c r="BK130" s="172">
        <f t="shared" si="9"/>
        <v>0</v>
      </c>
      <c r="BL130" s="14" t="s">
        <v>265</v>
      </c>
      <c r="BM130" s="171" t="s">
        <v>257</v>
      </c>
    </row>
    <row r="131" spans="1:65" s="2" customFormat="1" ht="16.5" customHeight="1">
      <c r="A131" s="29"/>
      <c r="B131" s="158"/>
      <c r="C131" s="159" t="s">
        <v>217</v>
      </c>
      <c r="D131" s="159" t="s">
        <v>199</v>
      </c>
      <c r="E131" s="160" t="s">
        <v>2547</v>
      </c>
      <c r="F131" s="161" t="s">
        <v>2548</v>
      </c>
      <c r="G131" s="162" t="s">
        <v>512</v>
      </c>
      <c r="H131" s="163">
        <v>1</v>
      </c>
      <c r="I131" s="164"/>
      <c r="J131" s="165">
        <f t="shared" si="0"/>
        <v>0</v>
      </c>
      <c r="K131" s="166"/>
      <c r="L131" s="30"/>
      <c r="M131" s="167" t="s">
        <v>1</v>
      </c>
      <c r="N131" s="168" t="s">
        <v>45</v>
      </c>
      <c r="O131" s="55"/>
      <c r="P131" s="169">
        <f t="shared" si="1"/>
        <v>0</v>
      </c>
      <c r="Q131" s="169">
        <v>0</v>
      </c>
      <c r="R131" s="169">
        <f t="shared" si="2"/>
        <v>0</v>
      </c>
      <c r="S131" s="169">
        <v>0</v>
      </c>
      <c r="T131" s="170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1" t="s">
        <v>265</v>
      </c>
      <c r="AT131" s="171" t="s">
        <v>199</v>
      </c>
      <c r="AU131" s="171" t="s">
        <v>87</v>
      </c>
      <c r="AY131" s="14" t="s">
        <v>196</v>
      </c>
      <c r="BE131" s="172">
        <f t="shared" si="4"/>
        <v>0</v>
      </c>
      <c r="BF131" s="172">
        <f t="shared" si="5"/>
        <v>0</v>
      </c>
      <c r="BG131" s="172">
        <f t="shared" si="6"/>
        <v>0</v>
      </c>
      <c r="BH131" s="172">
        <f t="shared" si="7"/>
        <v>0</v>
      </c>
      <c r="BI131" s="172">
        <f t="shared" si="8"/>
        <v>0</v>
      </c>
      <c r="BJ131" s="14" t="s">
        <v>204</v>
      </c>
      <c r="BK131" s="172">
        <f t="shared" si="9"/>
        <v>0</v>
      </c>
      <c r="BL131" s="14" t="s">
        <v>265</v>
      </c>
      <c r="BM131" s="171" t="s">
        <v>265</v>
      </c>
    </row>
    <row r="132" spans="1:65" s="2" customFormat="1" ht="16.5" customHeight="1">
      <c r="A132" s="29"/>
      <c r="B132" s="158"/>
      <c r="C132" s="159" t="s">
        <v>237</v>
      </c>
      <c r="D132" s="159" t="s">
        <v>199</v>
      </c>
      <c r="E132" s="160" t="s">
        <v>2549</v>
      </c>
      <c r="F132" s="161" t="s">
        <v>2550</v>
      </c>
      <c r="G132" s="162" t="s">
        <v>512</v>
      </c>
      <c r="H132" s="163">
        <v>3</v>
      </c>
      <c r="I132" s="164"/>
      <c r="J132" s="165">
        <f t="shared" si="0"/>
        <v>0</v>
      </c>
      <c r="K132" s="166"/>
      <c r="L132" s="30"/>
      <c r="M132" s="167" t="s">
        <v>1</v>
      </c>
      <c r="N132" s="168" t="s">
        <v>45</v>
      </c>
      <c r="O132" s="55"/>
      <c r="P132" s="169">
        <f t="shared" si="1"/>
        <v>0</v>
      </c>
      <c r="Q132" s="169">
        <v>0</v>
      </c>
      <c r="R132" s="169">
        <f t="shared" si="2"/>
        <v>0</v>
      </c>
      <c r="S132" s="169">
        <v>0</v>
      </c>
      <c r="T132" s="170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1" t="s">
        <v>265</v>
      </c>
      <c r="AT132" s="171" t="s">
        <v>199</v>
      </c>
      <c r="AU132" s="171" t="s">
        <v>87</v>
      </c>
      <c r="AY132" s="14" t="s">
        <v>196</v>
      </c>
      <c r="BE132" s="172">
        <f t="shared" si="4"/>
        <v>0</v>
      </c>
      <c r="BF132" s="172">
        <f t="shared" si="5"/>
        <v>0</v>
      </c>
      <c r="BG132" s="172">
        <f t="shared" si="6"/>
        <v>0</v>
      </c>
      <c r="BH132" s="172">
        <f t="shared" si="7"/>
        <v>0</v>
      </c>
      <c r="BI132" s="172">
        <f t="shared" si="8"/>
        <v>0</v>
      </c>
      <c r="BJ132" s="14" t="s">
        <v>204</v>
      </c>
      <c r="BK132" s="172">
        <f t="shared" si="9"/>
        <v>0</v>
      </c>
      <c r="BL132" s="14" t="s">
        <v>265</v>
      </c>
      <c r="BM132" s="171" t="s">
        <v>271</v>
      </c>
    </row>
    <row r="133" spans="1:65" s="2" customFormat="1" ht="16.5" customHeight="1">
      <c r="A133" s="29"/>
      <c r="B133" s="158"/>
      <c r="C133" s="159" t="s">
        <v>241</v>
      </c>
      <c r="D133" s="159" t="s">
        <v>199</v>
      </c>
      <c r="E133" s="160" t="s">
        <v>2551</v>
      </c>
      <c r="F133" s="161" t="s">
        <v>2552</v>
      </c>
      <c r="G133" s="162" t="s">
        <v>512</v>
      </c>
      <c r="H133" s="163">
        <v>1</v>
      </c>
      <c r="I133" s="164"/>
      <c r="J133" s="165">
        <f t="shared" si="0"/>
        <v>0</v>
      </c>
      <c r="K133" s="166"/>
      <c r="L133" s="30"/>
      <c r="M133" s="167" t="s">
        <v>1</v>
      </c>
      <c r="N133" s="168" t="s">
        <v>45</v>
      </c>
      <c r="O133" s="55"/>
      <c r="P133" s="169">
        <f t="shared" si="1"/>
        <v>0</v>
      </c>
      <c r="Q133" s="169">
        <v>0</v>
      </c>
      <c r="R133" s="169">
        <f t="shared" si="2"/>
        <v>0</v>
      </c>
      <c r="S133" s="169">
        <v>0</v>
      </c>
      <c r="T133" s="170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1" t="s">
        <v>265</v>
      </c>
      <c r="AT133" s="171" t="s">
        <v>199</v>
      </c>
      <c r="AU133" s="171" t="s">
        <v>87</v>
      </c>
      <c r="AY133" s="14" t="s">
        <v>196</v>
      </c>
      <c r="BE133" s="172">
        <f t="shared" si="4"/>
        <v>0</v>
      </c>
      <c r="BF133" s="172">
        <f t="shared" si="5"/>
        <v>0</v>
      </c>
      <c r="BG133" s="172">
        <f t="shared" si="6"/>
        <v>0</v>
      </c>
      <c r="BH133" s="172">
        <f t="shared" si="7"/>
        <v>0</v>
      </c>
      <c r="BI133" s="172">
        <f t="shared" si="8"/>
        <v>0</v>
      </c>
      <c r="BJ133" s="14" t="s">
        <v>204</v>
      </c>
      <c r="BK133" s="172">
        <f t="shared" si="9"/>
        <v>0</v>
      </c>
      <c r="BL133" s="14" t="s">
        <v>265</v>
      </c>
      <c r="BM133" s="171" t="s">
        <v>279</v>
      </c>
    </row>
    <row r="134" spans="1:65" s="2" customFormat="1" ht="16.5" customHeight="1">
      <c r="A134" s="29"/>
      <c r="B134" s="158"/>
      <c r="C134" s="159" t="s">
        <v>245</v>
      </c>
      <c r="D134" s="159" t="s">
        <v>199</v>
      </c>
      <c r="E134" s="160" t="s">
        <v>2553</v>
      </c>
      <c r="F134" s="161" t="s">
        <v>2554</v>
      </c>
      <c r="G134" s="162" t="s">
        <v>512</v>
      </c>
      <c r="H134" s="163">
        <v>1</v>
      </c>
      <c r="I134" s="164"/>
      <c r="J134" s="165">
        <f t="shared" si="0"/>
        <v>0</v>
      </c>
      <c r="K134" s="166"/>
      <c r="L134" s="30"/>
      <c r="M134" s="167" t="s">
        <v>1</v>
      </c>
      <c r="N134" s="168" t="s">
        <v>45</v>
      </c>
      <c r="O134" s="55"/>
      <c r="P134" s="169">
        <f t="shared" si="1"/>
        <v>0</v>
      </c>
      <c r="Q134" s="169">
        <v>0</v>
      </c>
      <c r="R134" s="169">
        <f t="shared" si="2"/>
        <v>0</v>
      </c>
      <c r="S134" s="169">
        <v>0</v>
      </c>
      <c r="T134" s="170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71" t="s">
        <v>265</v>
      </c>
      <c r="AT134" s="171" t="s">
        <v>199</v>
      </c>
      <c r="AU134" s="171" t="s">
        <v>87</v>
      </c>
      <c r="AY134" s="14" t="s">
        <v>196</v>
      </c>
      <c r="BE134" s="172">
        <f t="shared" si="4"/>
        <v>0</v>
      </c>
      <c r="BF134" s="172">
        <f t="shared" si="5"/>
        <v>0</v>
      </c>
      <c r="BG134" s="172">
        <f t="shared" si="6"/>
        <v>0</v>
      </c>
      <c r="BH134" s="172">
        <f t="shared" si="7"/>
        <v>0</v>
      </c>
      <c r="BI134" s="172">
        <f t="shared" si="8"/>
        <v>0</v>
      </c>
      <c r="BJ134" s="14" t="s">
        <v>204</v>
      </c>
      <c r="BK134" s="172">
        <f t="shared" si="9"/>
        <v>0</v>
      </c>
      <c r="BL134" s="14" t="s">
        <v>265</v>
      </c>
      <c r="BM134" s="171" t="s">
        <v>286</v>
      </c>
    </row>
    <row r="135" spans="1:65" s="2" customFormat="1" ht="16.5" customHeight="1">
      <c r="A135" s="29"/>
      <c r="B135" s="158"/>
      <c r="C135" s="159" t="s">
        <v>249</v>
      </c>
      <c r="D135" s="159" t="s">
        <v>199</v>
      </c>
      <c r="E135" s="160" t="s">
        <v>2555</v>
      </c>
      <c r="F135" s="161" t="s">
        <v>2556</v>
      </c>
      <c r="G135" s="162" t="s">
        <v>512</v>
      </c>
      <c r="H135" s="163">
        <v>2</v>
      </c>
      <c r="I135" s="164"/>
      <c r="J135" s="165">
        <f t="shared" si="0"/>
        <v>0</v>
      </c>
      <c r="K135" s="166"/>
      <c r="L135" s="30"/>
      <c r="M135" s="167" t="s">
        <v>1</v>
      </c>
      <c r="N135" s="168" t="s">
        <v>45</v>
      </c>
      <c r="O135" s="55"/>
      <c r="P135" s="169">
        <f t="shared" si="1"/>
        <v>0</v>
      </c>
      <c r="Q135" s="169">
        <v>0</v>
      </c>
      <c r="R135" s="169">
        <f t="shared" si="2"/>
        <v>0</v>
      </c>
      <c r="S135" s="169">
        <v>0</v>
      </c>
      <c r="T135" s="170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1" t="s">
        <v>265</v>
      </c>
      <c r="AT135" s="171" t="s">
        <v>199</v>
      </c>
      <c r="AU135" s="171" t="s">
        <v>87</v>
      </c>
      <c r="AY135" s="14" t="s">
        <v>196</v>
      </c>
      <c r="BE135" s="172">
        <f t="shared" si="4"/>
        <v>0</v>
      </c>
      <c r="BF135" s="172">
        <f t="shared" si="5"/>
        <v>0</v>
      </c>
      <c r="BG135" s="172">
        <f t="shared" si="6"/>
        <v>0</v>
      </c>
      <c r="BH135" s="172">
        <f t="shared" si="7"/>
        <v>0</v>
      </c>
      <c r="BI135" s="172">
        <f t="shared" si="8"/>
        <v>0</v>
      </c>
      <c r="BJ135" s="14" t="s">
        <v>204</v>
      </c>
      <c r="BK135" s="172">
        <f t="shared" si="9"/>
        <v>0</v>
      </c>
      <c r="BL135" s="14" t="s">
        <v>265</v>
      </c>
      <c r="BM135" s="171" t="s">
        <v>294</v>
      </c>
    </row>
    <row r="136" spans="1:65" s="2" customFormat="1" ht="16.5" customHeight="1">
      <c r="A136" s="29"/>
      <c r="B136" s="158"/>
      <c r="C136" s="159" t="s">
        <v>253</v>
      </c>
      <c r="D136" s="159" t="s">
        <v>199</v>
      </c>
      <c r="E136" s="160" t="s">
        <v>2557</v>
      </c>
      <c r="F136" s="161" t="s">
        <v>2558</v>
      </c>
      <c r="G136" s="162" t="s">
        <v>512</v>
      </c>
      <c r="H136" s="163">
        <v>1</v>
      </c>
      <c r="I136" s="164"/>
      <c r="J136" s="165">
        <f t="shared" si="0"/>
        <v>0</v>
      </c>
      <c r="K136" s="166"/>
      <c r="L136" s="30"/>
      <c r="M136" s="167" t="s">
        <v>1</v>
      </c>
      <c r="N136" s="168" t="s">
        <v>45</v>
      </c>
      <c r="O136" s="55"/>
      <c r="P136" s="169">
        <f t="shared" si="1"/>
        <v>0</v>
      </c>
      <c r="Q136" s="169">
        <v>0</v>
      </c>
      <c r="R136" s="169">
        <f t="shared" si="2"/>
        <v>0</v>
      </c>
      <c r="S136" s="169">
        <v>0</v>
      </c>
      <c r="T136" s="170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1" t="s">
        <v>265</v>
      </c>
      <c r="AT136" s="171" t="s">
        <v>199</v>
      </c>
      <c r="AU136" s="171" t="s">
        <v>87</v>
      </c>
      <c r="AY136" s="14" t="s">
        <v>196</v>
      </c>
      <c r="BE136" s="172">
        <f t="shared" si="4"/>
        <v>0</v>
      </c>
      <c r="BF136" s="172">
        <f t="shared" si="5"/>
        <v>0</v>
      </c>
      <c r="BG136" s="172">
        <f t="shared" si="6"/>
        <v>0</v>
      </c>
      <c r="BH136" s="172">
        <f t="shared" si="7"/>
        <v>0</v>
      </c>
      <c r="BI136" s="172">
        <f t="shared" si="8"/>
        <v>0</v>
      </c>
      <c r="BJ136" s="14" t="s">
        <v>204</v>
      </c>
      <c r="BK136" s="172">
        <f t="shared" si="9"/>
        <v>0</v>
      </c>
      <c r="BL136" s="14" t="s">
        <v>265</v>
      </c>
      <c r="BM136" s="171" t="s">
        <v>2559</v>
      </c>
    </row>
    <row r="137" spans="1:65" s="2" customFormat="1" ht="16.5" customHeight="1">
      <c r="A137" s="29"/>
      <c r="B137" s="158"/>
      <c r="C137" s="159" t="s">
        <v>257</v>
      </c>
      <c r="D137" s="159" t="s">
        <v>199</v>
      </c>
      <c r="E137" s="160" t="s">
        <v>2560</v>
      </c>
      <c r="F137" s="161" t="s">
        <v>2561</v>
      </c>
      <c r="G137" s="162" t="s">
        <v>512</v>
      </c>
      <c r="H137" s="163">
        <v>1</v>
      </c>
      <c r="I137" s="164"/>
      <c r="J137" s="165">
        <f t="shared" si="0"/>
        <v>0</v>
      </c>
      <c r="K137" s="166"/>
      <c r="L137" s="30"/>
      <c r="M137" s="167" t="s">
        <v>1</v>
      </c>
      <c r="N137" s="168" t="s">
        <v>45</v>
      </c>
      <c r="O137" s="55"/>
      <c r="P137" s="169">
        <f t="shared" si="1"/>
        <v>0</v>
      </c>
      <c r="Q137" s="169">
        <v>0</v>
      </c>
      <c r="R137" s="169">
        <f t="shared" si="2"/>
        <v>0</v>
      </c>
      <c r="S137" s="169">
        <v>0</v>
      </c>
      <c r="T137" s="170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1" t="s">
        <v>265</v>
      </c>
      <c r="AT137" s="171" t="s">
        <v>199</v>
      </c>
      <c r="AU137" s="171" t="s">
        <v>87</v>
      </c>
      <c r="AY137" s="14" t="s">
        <v>196</v>
      </c>
      <c r="BE137" s="172">
        <f t="shared" si="4"/>
        <v>0</v>
      </c>
      <c r="BF137" s="172">
        <f t="shared" si="5"/>
        <v>0</v>
      </c>
      <c r="BG137" s="172">
        <f t="shared" si="6"/>
        <v>0</v>
      </c>
      <c r="BH137" s="172">
        <f t="shared" si="7"/>
        <v>0</v>
      </c>
      <c r="BI137" s="172">
        <f t="shared" si="8"/>
        <v>0</v>
      </c>
      <c r="BJ137" s="14" t="s">
        <v>204</v>
      </c>
      <c r="BK137" s="172">
        <f t="shared" si="9"/>
        <v>0</v>
      </c>
      <c r="BL137" s="14" t="s">
        <v>265</v>
      </c>
      <c r="BM137" s="171" t="s">
        <v>2562</v>
      </c>
    </row>
    <row r="138" spans="1:65" s="2" customFormat="1" ht="16.5" customHeight="1">
      <c r="A138" s="29"/>
      <c r="B138" s="158"/>
      <c r="C138" s="159" t="s">
        <v>8</v>
      </c>
      <c r="D138" s="159" t="s">
        <v>199</v>
      </c>
      <c r="E138" s="160" t="s">
        <v>2563</v>
      </c>
      <c r="F138" s="161" t="s">
        <v>2564</v>
      </c>
      <c r="G138" s="162" t="s">
        <v>512</v>
      </c>
      <c r="H138" s="163">
        <v>2</v>
      </c>
      <c r="I138" s="164"/>
      <c r="J138" s="165">
        <f t="shared" si="0"/>
        <v>0</v>
      </c>
      <c r="K138" s="166"/>
      <c r="L138" s="30"/>
      <c r="M138" s="167" t="s">
        <v>1</v>
      </c>
      <c r="N138" s="168" t="s">
        <v>45</v>
      </c>
      <c r="O138" s="55"/>
      <c r="P138" s="169">
        <f t="shared" si="1"/>
        <v>0</v>
      </c>
      <c r="Q138" s="169">
        <v>0</v>
      </c>
      <c r="R138" s="169">
        <f t="shared" si="2"/>
        <v>0</v>
      </c>
      <c r="S138" s="169">
        <v>0</v>
      </c>
      <c r="T138" s="170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1" t="s">
        <v>265</v>
      </c>
      <c r="AT138" s="171" t="s">
        <v>199</v>
      </c>
      <c r="AU138" s="171" t="s">
        <v>87</v>
      </c>
      <c r="AY138" s="14" t="s">
        <v>196</v>
      </c>
      <c r="BE138" s="172">
        <f t="shared" si="4"/>
        <v>0</v>
      </c>
      <c r="BF138" s="172">
        <f t="shared" si="5"/>
        <v>0</v>
      </c>
      <c r="BG138" s="172">
        <f t="shared" si="6"/>
        <v>0</v>
      </c>
      <c r="BH138" s="172">
        <f t="shared" si="7"/>
        <v>0</v>
      </c>
      <c r="BI138" s="172">
        <f t="shared" si="8"/>
        <v>0</v>
      </c>
      <c r="BJ138" s="14" t="s">
        <v>204</v>
      </c>
      <c r="BK138" s="172">
        <f t="shared" si="9"/>
        <v>0</v>
      </c>
      <c r="BL138" s="14" t="s">
        <v>265</v>
      </c>
      <c r="BM138" s="171" t="s">
        <v>2565</v>
      </c>
    </row>
    <row r="139" spans="1:65" s="2" customFormat="1" ht="16.5" customHeight="1">
      <c r="A139" s="29"/>
      <c r="B139" s="158"/>
      <c r="C139" s="159" t="s">
        <v>265</v>
      </c>
      <c r="D139" s="159" t="s">
        <v>199</v>
      </c>
      <c r="E139" s="160" t="s">
        <v>2566</v>
      </c>
      <c r="F139" s="161" t="s">
        <v>2567</v>
      </c>
      <c r="G139" s="162" t="s">
        <v>512</v>
      </c>
      <c r="H139" s="163">
        <v>2</v>
      </c>
      <c r="I139" s="164"/>
      <c r="J139" s="165">
        <f t="shared" si="0"/>
        <v>0</v>
      </c>
      <c r="K139" s="166"/>
      <c r="L139" s="30"/>
      <c r="M139" s="167" t="s">
        <v>1</v>
      </c>
      <c r="N139" s="168" t="s">
        <v>45</v>
      </c>
      <c r="O139" s="55"/>
      <c r="P139" s="169">
        <f t="shared" si="1"/>
        <v>0</v>
      </c>
      <c r="Q139" s="169">
        <v>0</v>
      </c>
      <c r="R139" s="169">
        <f t="shared" si="2"/>
        <v>0</v>
      </c>
      <c r="S139" s="169">
        <v>0</v>
      </c>
      <c r="T139" s="170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1" t="s">
        <v>265</v>
      </c>
      <c r="AT139" s="171" t="s">
        <v>199</v>
      </c>
      <c r="AU139" s="171" t="s">
        <v>87</v>
      </c>
      <c r="AY139" s="14" t="s">
        <v>196</v>
      </c>
      <c r="BE139" s="172">
        <f t="shared" si="4"/>
        <v>0</v>
      </c>
      <c r="BF139" s="172">
        <f t="shared" si="5"/>
        <v>0</v>
      </c>
      <c r="BG139" s="172">
        <f t="shared" si="6"/>
        <v>0</v>
      </c>
      <c r="BH139" s="172">
        <f t="shared" si="7"/>
        <v>0</v>
      </c>
      <c r="BI139" s="172">
        <f t="shared" si="8"/>
        <v>0</v>
      </c>
      <c r="BJ139" s="14" t="s">
        <v>204</v>
      </c>
      <c r="BK139" s="172">
        <f t="shared" si="9"/>
        <v>0</v>
      </c>
      <c r="BL139" s="14" t="s">
        <v>265</v>
      </c>
      <c r="BM139" s="171" t="s">
        <v>302</v>
      </c>
    </row>
    <row r="140" spans="1:65" s="2" customFormat="1" ht="16.5" customHeight="1">
      <c r="A140" s="29"/>
      <c r="B140" s="158"/>
      <c r="C140" s="159" t="s">
        <v>267</v>
      </c>
      <c r="D140" s="159" t="s">
        <v>199</v>
      </c>
      <c r="E140" s="160" t="s">
        <v>2568</v>
      </c>
      <c r="F140" s="161" t="s">
        <v>2569</v>
      </c>
      <c r="G140" s="162" t="s">
        <v>512</v>
      </c>
      <c r="H140" s="163">
        <v>1</v>
      </c>
      <c r="I140" s="164"/>
      <c r="J140" s="165">
        <f t="shared" si="0"/>
        <v>0</v>
      </c>
      <c r="K140" s="166"/>
      <c r="L140" s="30"/>
      <c r="M140" s="167" t="s">
        <v>1</v>
      </c>
      <c r="N140" s="168" t="s">
        <v>45</v>
      </c>
      <c r="O140" s="55"/>
      <c r="P140" s="169">
        <f t="shared" si="1"/>
        <v>0</v>
      </c>
      <c r="Q140" s="169">
        <v>0</v>
      </c>
      <c r="R140" s="169">
        <f t="shared" si="2"/>
        <v>0</v>
      </c>
      <c r="S140" s="169">
        <v>0</v>
      </c>
      <c r="T140" s="170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1" t="s">
        <v>265</v>
      </c>
      <c r="AT140" s="171" t="s">
        <v>199</v>
      </c>
      <c r="AU140" s="171" t="s">
        <v>87</v>
      </c>
      <c r="AY140" s="14" t="s">
        <v>196</v>
      </c>
      <c r="BE140" s="172">
        <f t="shared" si="4"/>
        <v>0</v>
      </c>
      <c r="BF140" s="172">
        <f t="shared" si="5"/>
        <v>0</v>
      </c>
      <c r="BG140" s="172">
        <f t="shared" si="6"/>
        <v>0</v>
      </c>
      <c r="BH140" s="172">
        <f t="shared" si="7"/>
        <v>0</v>
      </c>
      <c r="BI140" s="172">
        <f t="shared" si="8"/>
        <v>0</v>
      </c>
      <c r="BJ140" s="14" t="s">
        <v>204</v>
      </c>
      <c r="BK140" s="172">
        <f t="shared" si="9"/>
        <v>0</v>
      </c>
      <c r="BL140" s="14" t="s">
        <v>265</v>
      </c>
      <c r="BM140" s="171" t="s">
        <v>308</v>
      </c>
    </row>
    <row r="141" spans="1:65" s="2" customFormat="1" ht="21.75" customHeight="1">
      <c r="A141" s="29"/>
      <c r="B141" s="158"/>
      <c r="C141" s="159" t="s">
        <v>271</v>
      </c>
      <c r="D141" s="159" t="s">
        <v>199</v>
      </c>
      <c r="E141" s="160" t="s">
        <v>2570</v>
      </c>
      <c r="F141" s="161" t="s">
        <v>2571</v>
      </c>
      <c r="G141" s="162" t="s">
        <v>512</v>
      </c>
      <c r="H141" s="163">
        <v>2</v>
      </c>
      <c r="I141" s="164"/>
      <c r="J141" s="165">
        <f t="shared" si="0"/>
        <v>0</v>
      </c>
      <c r="K141" s="166"/>
      <c r="L141" s="30"/>
      <c r="M141" s="167" t="s">
        <v>1</v>
      </c>
      <c r="N141" s="168" t="s">
        <v>45</v>
      </c>
      <c r="O141" s="55"/>
      <c r="P141" s="169">
        <f t="shared" si="1"/>
        <v>0</v>
      </c>
      <c r="Q141" s="169">
        <v>0</v>
      </c>
      <c r="R141" s="169">
        <f t="shared" si="2"/>
        <v>0</v>
      </c>
      <c r="S141" s="169">
        <v>0</v>
      </c>
      <c r="T141" s="170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1" t="s">
        <v>265</v>
      </c>
      <c r="AT141" s="171" t="s">
        <v>199</v>
      </c>
      <c r="AU141" s="171" t="s">
        <v>87</v>
      </c>
      <c r="AY141" s="14" t="s">
        <v>196</v>
      </c>
      <c r="BE141" s="172">
        <f t="shared" si="4"/>
        <v>0</v>
      </c>
      <c r="BF141" s="172">
        <f t="shared" si="5"/>
        <v>0</v>
      </c>
      <c r="BG141" s="172">
        <f t="shared" si="6"/>
        <v>0</v>
      </c>
      <c r="BH141" s="172">
        <f t="shared" si="7"/>
        <v>0</v>
      </c>
      <c r="BI141" s="172">
        <f t="shared" si="8"/>
        <v>0</v>
      </c>
      <c r="BJ141" s="14" t="s">
        <v>204</v>
      </c>
      <c r="BK141" s="172">
        <f t="shared" si="9"/>
        <v>0</v>
      </c>
      <c r="BL141" s="14" t="s">
        <v>265</v>
      </c>
      <c r="BM141" s="171" t="s">
        <v>314</v>
      </c>
    </row>
    <row r="142" spans="1:65" s="2" customFormat="1" ht="16.5" customHeight="1">
      <c r="A142" s="29"/>
      <c r="B142" s="158"/>
      <c r="C142" s="159" t="s">
        <v>275</v>
      </c>
      <c r="D142" s="159" t="s">
        <v>199</v>
      </c>
      <c r="E142" s="160" t="s">
        <v>2572</v>
      </c>
      <c r="F142" s="161" t="s">
        <v>2573</v>
      </c>
      <c r="G142" s="162" t="s">
        <v>512</v>
      </c>
      <c r="H142" s="163">
        <v>2</v>
      </c>
      <c r="I142" s="164"/>
      <c r="J142" s="165">
        <f t="shared" si="0"/>
        <v>0</v>
      </c>
      <c r="K142" s="166"/>
      <c r="L142" s="30"/>
      <c r="M142" s="167" t="s">
        <v>1</v>
      </c>
      <c r="N142" s="168" t="s">
        <v>45</v>
      </c>
      <c r="O142" s="55"/>
      <c r="P142" s="169">
        <f t="shared" si="1"/>
        <v>0</v>
      </c>
      <c r="Q142" s="169">
        <v>0</v>
      </c>
      <c r="R142" s="169">
        <f t="shared" si="2"/>
        <v>0</v>
      </c>
      <c r="S142" s="169">
        <v>0</v>
      </c>
      <c r="T142" s="170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1" t="s">
        <v>265</v>
      </c>
      <c r="AT142" s="171" t="s">
        <v>199</v>
      </c>
      <c r="AU142" s="171" t="s">
        <v>87</v>
      </c>
      <c r="AY142" s="14" t="s">
        <v>196</v>
      </c>
      <c r="BE142" s="172">
        <f t="shared" si="4"/>
        <v>0</v>
      </c>
      <c r="BF142" s="172">
        <f t="shared" si="5"/>
        <v>0</v>
      </c>
      <c r="BG142" s="172">
        <f t="shared" si="6"/>
        <v>0</v>
      </c>
      <c r="BH142" s="172">
        <f t="shared" si="7"/>
        <v>0</v>
      </c>
      <c r="BI142" s="172">
        <f t="shared" si="8"/>
        <v>0</v>
      </c>
      <c r="BJ142" s="14" t="s">
        <v>204</v>
      </c>
      <c r="BK142" s="172">
        <f t="shared" si="9"/>
        <v>0</v>
      </c>
      <c r="BL142" s="14" t="s">
        <v>265</v>
      </c>
      <c r="BM142" s="171" t="s">
        <v>320</v>
      </c>
    </row>
    <row r="143" spans="1:65" s="2" customFormat="1" ht="16.5" customHeight="1">
      <c r="A143" s="29"/>
      <c r="B143" s="158"/>
      <c r="C143" s="159" t="s">
        <v>279</v>
      </c>
      <c r="D143" s="159" t="s">
        <v>199</v>
      </c>
      <c r="E143" s="160" t="s">
        <v>2574</v>
      </c>
      <c r="F143" s="161" t="s">
        <v>2575</v>
      </c>
      <c r="G143" s="162" t="s">
        <v>512</v>
      </c>
      <c r="H143" s="163">
        <v>6</v>
      </c>
      <c r="I143" s="164"/>
      <c r="J143" s="165">
        <f t="shared" si="0"/>
        <v>0</v>
      </c>
      <c r="K143" s="166"/>
      <c r="L143" s="30"/>
      <c r="M143" s="167" t="s">
        <v>1</v>
      </c>
      <c r="N143" s="168" t="s">
        <v>45</v>
      </c>
      <c r="O143" s="55"/>
      <c r="P143" s="169">
        <f t="shared" si="1"/>
        <v>0</v>
      </c>
      <c r="Q143" s="169">
        <v>0</v>
      </c>
      <c r="R143" s="169">
        <f t="shared" si="2"/>
        <v>0</v>
      </c>
      <c r="S143" s="169">
        <v>0</v>
      </c>
      <c r="T143" s="170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1" t="s">
        <v>265</v>
      </c>
      <c r="AT143" s="171" t="s">
        <v>199</v>
      </c>
      <c r="AU143" s="171" t="s">
        <v>87</v>
      </c>
      <c r="AY143" s="14" t="s">
        <v>196</v>
      </c>
      <c r="BE143" s="172">
        <f t="shared" si="4"/>
        <v>0</v>
      </c>
      <c r="BF143" s="172">
        <f t="shared" si="5"/>
        <v>0</v>
      </c>
      <c r="BG143" s="172">
        <f t="shared" si="6"/>
        <v>0</v>
      </c>
      <c r="BH143" s="172">
        <f t="shared" si="7"/>
        <v>0</v>
      </c>
      <c r="BI143" s="172">
        <f t="shared" si="8"/>
        <v>0</v>
      </c>
      <c r="BJ143" s="14" t="s">
        <v>204</v>
      </c>
      <c r="BK143" s="172">
        <f t="shared" si="9"/>
        <v>0</v>
      </c>
      <c r="BL143" s="14" t="s">
        <v>265</v>
      </c>
      <c r="BM143" s="171" t="s">
        <v>328</v>
      </c>
    </row>
    <row r="144" spans="1:65" s="2" customFormat="1" ht="16.5" customHeight="1">
      <c r="A144" s="29"/>
      <c r="B144" s="158"/>
      <c r="C144" s="159" t="s">
        <v>7</v>
      </c>
      <c r="D144" s="159" t="s">
        <v>199</v>
      </c>
      <c r="E144" s="160" t="s">
        <v>2576</v>
      </c>
      <c r="F144" s="161" t="s">
        <v>2577</v>
      </c>
      <c r="G144" s="162" t="s">
        <v>2578</v>
      </c>
      <c r="H144" s="189"/>
      <c r="I144" s="164"/>
      <c r="J144" s="165">
        <f t="shared" si="0"/>
        <v>0</v>
      </c>
      <c r="K144" s="166"/>
      <c r="L144" s="30"/>
      <c r="M144" s="167" t="s">
        <v>1</v>
      </c>
      <c r="N144" s="168" t="s">
        <v>45</v>
      </c>
      <c r="O144" s="55"/>
      <c r="P144" s="169">
        <f t="shared" si="1"/>
        <v>0</v>
      </c>
      <c r="Q144" s="169">
        <v>0</v>
      </c>
      <c r="R144" s="169">
        <f t="shared" si="2"/>
        <v>0</v>
      </c>
      <c r="S144" s="169">
        <v>0</v>
      </c>
      <c r="T144" s="170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1" t="s">
        <v>265</v>
      </c>
      <c r="AT144" s="171" t="s">
        <v>199</v>
      </c>
      <c r="AU144" s="171" t="s">
        <v>87</v>
      </c>
      <c r="AY144" s="14" t="s">
        <v>196</v>
      </c>
      <c r="BE144" s="172">
        <f t="shared" si="4"/>
        <v>0</v>
      </c>
      <c r="BF144" s="172">
        <f t="shared" si="5"/>
        <v>0</v>
      </c>
      <c r="BG144" s="172">
        <f t="shared" si="6"/>
        <v>0</v>
      </c>
      <c r="BH144" s="172">
        <f t="shared" si="7"/>
        <v>0</v>
      </c>
      <c r="BI144" s="172">
        <f t="shared" si="8"/>
        <v>0</v>
      </c>
      <c r="BJ144" s="14" t="s">
        <v>204</v>
      </c>
      <c r="BK144" s="172">
        <f t="shared" si="9"/>
        <v>0</v>
      </c>
      <c r="BL144" s="14" t="s">
        <v>265</v>
      </c>
      <c r="BM144" s="171" t="s">
        <v>334</v>
      </c>
    </row>
    <row r="145" spans="1:65" s="2" customFormat="1" ht="16.5" customHeight="1">
      <c r="A145" s="29"/>
      <c r="B145" s="158"/>
      <c r="C145" s="159" t="s">
        <v>286</v>
      </c>
      <c r="D145" s="159" t="s">
        <v>199</v>
      </c>
      <c r="E145" s="160" t="s">
        <v>2579</v>
      </c>
      <c r="F145" s="161" t="s">
        <v>2580</v>
      </c>
      <c r="G145" s="162" t="s">
        <v>2581</v>
      </c>
      <c r="H145" s="163">
        <v>1</v>
      </c>
      <c r="I145" s="164"/>
      <c r="J145" s="165">
        <f t="shared" si="0"/>
        <v>0</v>
      </c>
      <c r="K145" s="166"/>
      <c r="L145" s="30"/>
      <c r="M145" s="167" t="s">
        <v>1</v>
      </c>
      <c r="N145" s="168" t="s">
        <v>45</v>
      </c>
      <c r="O145" s="55"/>
      <c r="P145" s="169">
        <f t="shared" si="1"/>
        <v>0</v>
      </c>
      <c r="Q145" s="169">
        <v>0</v>
      </c>
      <c r="R145" s="169">
        <f t="shared" si="2"/>
        <v>0</v>
      </c>
      <c r="S145" s="169">
        <v>0</v>
      </c>
      <c r="T145" s="170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1" t="s">
        <v>265</v>
      </c>
      <c r="AT145" s="171" t="s">
        <v>199</v>
      </c>
      <c r="AU145" s="171" t="s">
        <v>87</v>
      </c>
      <c r="AY145" s="14" t="s">
        <v>196</v>
      </c>
      <c r="BE145" s="172">
        <f t="shared" si="4"/>
        <v>0</v>
      </c>
      <c r="BF145" s="172">
        <f t="shared" si="5"/>
        <v>0</v>
      </c>
      <c r="BG145" s="172">
        <f t="shared" si="6"/>
        <v>0</v>
      </c>
      <c r="BH145" s="172">
        <f t="shared" si="7"/>
        <v>0</v>
      </c>
      <c r="BI145" s="172">
        <f t="shared" si="8"/>
        <v>0</v>
      </c>
      <c r="BJ145" s="14" t="s">
        <v>204</v>
      </c>
      <c r="BK145" s="172">
        <f t="shared" si="9"/>
        <v>0</v>
      </c>
      <c r="BL145" s="14" t="s">
        <v>265</v>
      </c>
      <c r="BM145" s="171" t="s">
        <v>338</v>
      </c>
    </row>
    <row r="146" spans="1:65" s="2" customFormat="1" ht="16.5" customHeight="1">
      <c r="A146" s="29"/>
      <c r="B146" s="158"/>
      <c r="C146" s="159" t="s">
        <v>290</v>
      </c>
      <c r="D146" s="159" t="s">
        <v>199</v>
      </c>
      <c r="E146" s="160" t="s">
        <v>2582</v>
      </c>
      <c r="F146" s="161" t="s">
        <v>2583</v>
      </c>
      <c r="G146" s="162" t="s">
        <v>2581</v>
      </c>
      <c r="H146" s="163">
        <v>1</v>
      </c>
      <c r="I146" s="164"/>
      <c r="J146" s="165">
        <f t="shared" si="0"/>
        <v>0</v>
      </c>
      <c r="K146" s="166"/>
      <c r="L146" s="30"/>
      <c r="M146" s="167" t="s">
        <v>1</v>
      </c>
      <c r="N146" s="168" t="s">
        <v>45</v>
      </c>
      <c r="O146" s="55"/>
      <c r="P146" s="169">
        <f t="shared" si="1"/>
        <v>0</v>
      </c>
      <c r="Q146" s="169">
        <v>0</v>
      </c>
      <c r="R146" s="169">
        <f t="shared" si="2"/>
        <v>0</v>
      </c>
      <c r="S146" s="169">
        <v>0</v>
      </c>
      <c r="T146" s="170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1" t="s">
        <v>265</v>
      </c>
      <c r="AT146" s="171" t="s">
        <v>199</v>
      </c>
      <c r="AU146" s="171" t="s">
        <v>87</v>
      </c>
      <c r="AY146" s="14" t="s">
        <v>196</v>
      </c>
      <c r="BE146" s="172">
        <f t="shared" si="4"/>
        <v>0</v>
      </c>
      <c r="BF146" s="172">
        <f t="shared" si="5"/>
        <v>0</v>
      </c>
      <c r="BG146" s="172">
        <f t="shared" si="6"/>
        <v>0</v>
      </c>
      <c r="BH146" s="172">
        <f t="shared" si="7"/>
        <v>0</v>
      </c>
      <c r="BI146" s="172">
        <f t="shared" si="8"/>
        <v>0</v>
      </c>
      <c r="BJ146" s="14" t="s">
        <v>204</v>
      </c>
      <c r="BK146" s="172">
        <f t="shared" si="9"/>
        <v>0</v>
      </c>
      <c r="BL146" s="14" t="s">
        <v>265</v>
      </c>
      <c r="BM146" s="171" t="s">
        <v>342</v>
      </c>
    </row>
    <row r="147" spans="1:65" s="12" customFormat="1" ht="25.9" customHeight="1">
      <c r="B147" s="145"/>
      <c r="D147" s="146" t="s">
        <v>78</v>
      </c>
      <c r="E147" s="147" t="s">
        <v>2584</v>
      </c>
      <c r="F147" s="147" t="s">
        <v>2585</v>
      </c>
      <c r="I147" s="148"/>
      <c r="J147" s="149">
        <f>BK147</f>
        <v>0</v>
      </c>
      <c r="L147" s="145"/>
      <c r="M147" s="150"/>
      <c r="N147" s="151"/>
      <c r="O147" s="151"/>
      <c r="P147" s="152">
        <f>SUM(P148:P156)</f>
        <v>0</v>
      </c>
      <c r="Q147" s="151"/>
      <c r="R147" s="152">
        <f>SUM(R148:R156)</f>
        <v>0</v>
      </c>
      <c r="S147" s="151"/>
      <c r="T147" s="153">
        <f>SUM(T148:T156)</f>
        <v>0</v>
      </c>
      <c r="AR147" s="146" t="s">
        <v>87</v>
      </c>
      <c r="AT147" s="154" t="s">
        <v>78</v>
      </c>
      <c r="AU147" s="154" t="s">
        <v>79</v>
      </c>
      <c r="AY147" s="146" t="s">
        <v>196</v>
      </c>
      <c r="BK147" s="155">
        <f>SUM(BK148:BK156)</f>
        <v>0</v>
      </c>
    </row>
    <row r="148" spans="1:65" s="2" customFormat="1" ht="33" customHeight="1">
      <c r="A148" s="29"/>
      <c r="B148" s="158"/>
      <c r="C148" s="159" t="s">
        <v>294</v>
      </c>
      <c r="D148" s="159" t="s">
        <v>199</v>
      </c>
      <c r="E148" s="160" t="s">
        <v>2586</v>
      </c>
      <c r="F148" s="161" t="s">
        <v>2587</v>
      </c>
      <c r="G148" s="162" t="s">
        <v>222</v>
      </c>
      <c r="H148" s="163">
        <v>4</v>
      </c>
      <c r="I148" s="164"/>
      <c r="J148" s="165">
        <f t="shared" ref="J148:J156" si="10">ROUND(I148*H148,2)</f>
        <v>0</v>
      </c>
      <c r="K148" s="166"/>
      <c r="L148" s="30"/>
      <c r="M148" s="167" t="s">
        <v>1</v>
      </c>
      <c r="N148" s="168" t="s">
        <v>45</v>
      </c>
      <c r="O148" s="55"/>
      <c r="P148" s="169">
        <f t="shared" ref="P148:P156" si="11">O148*H148</f>
        <v>0</v>
      </c>
      <c r="Q148" s="169">
        <v>0</v>
      </c>
      <c r="R148" s="169">
        <f t="shared" ref="R148:R156" si="12">Q148*H148</f>
        <v>0</v>
      </c>
      <c r="S148" s="169">
        <v>0</v>
      </c>
      <c r="T148" s="170">
        <f t="shared" ref="T148:T156" si="13"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1" t="s">
        <v>203</v>
      </c>
      <c r="AT148" s="171" t="s">
        <v>199</v>
      </c>
      <c r="AU148" s="171" t="s">
        <v>87</v>
      </c>
      <c r="AY148" s="14" t="s">
        <v>196</v>
      </c>
      <c r="BE148" s="172">
        <f t="shared" ref="BE148:BE156" si="14">IF(N148="základní",J148,0)</f>
        <v>0</v>
      </c>
      <c r="BF148" s="172">
        <f t="shared" ref="BF148:BF156" si="15">IF(N148="snížená",J148,0)</f>
        <v>0</v>
      </c>
      <c r="BG148" s="172">
        <f t="shared" ref="BG148:BG156" si="16">IF(N148="zákl. přenesená",J148,0)</f>
        <v>0</v>
      </c>
      <c r="BH148" s="172">
        <f t="shared" ref="BH148:BH156" si="17">IF(N148="sníž. přenesená",J148,0)</f>
        <v>0</v>
      </c>
      <c r="BI148" s="172">
        <f t="shared" ref="BI148:BI156" si="18">IF(N148="nulová",J148,0)</f>
        <v>0</v>
      </c>
      <c r="BJ148" s="14" t="s">
        <v>204</v>
      </c>
      <c r="BK148" s="172">
        <f t="shared" ref="BK148:BK156" si="19">ROUND(I148*H148,2)</f>
        <v>0</v>
      </c>
      <c r="BL148" s="14" t="s">
        <v>203</v>
      </c>
      <c r="BM148" s="171" t="s">
        <v>348</v>
      </c>
    </row>
    <row r="149" spans="1:65" s="2" customFormat="1" ht="16.5" customHeight="1">
      <c r="A149" s="29"/>
      <c r="B149" s="158"/>
      <c r="C149" s="159" t="s">
        <v>298</v>
      </c>
      <c r="D149" s="159" t="s">
        <v>199</v>
      </c>
      <c r="E149" s="160" t="s">
        <v>2588</v>
      </c>
      <c r="F149" s="161" t="s">
        <v>2589</v>
      </c>
      <c r="G149" s="162" t="s">
        <v>222</v>
      </c>
      <c r="H149" s="163">
        <v>4</v>
      </c>
      <c r="I149" s="164"/>
      <c r="J149" s="165">
        <f t="shared" si="10"/>
        <v>0</v>
      </c>
      <c r="K149" s="166"/>
      <c r="L149" s="30"/>
      <c r="M149" s="167" t="s">
        <v>1</v>
      </c>
      <c r="N149" s="168" t="s">
        <v>45</v>
      </c>
      <c r="O149" s="55"/>
      <c r="P149" s="169">
        <f t="shared" si="11"/>
        <v>0</v>
      </c>
      <c r="Q149" s="169">
        <v>0</v>
      </c>
      <c r="R149" s="169">
        <f t="shared" si="12"/>
        <v>0</v>
      </c>
      <c r="S149" s="169">
        <v>0</v>
      </c>
      <c r="T149" s="170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1" t="s">
        <v>203</v>
      </c>
      <c r="AT149" s="171" t="s">
        <v>199</v>
      </c>
      <c r="AU149" s="171" t="s">
        <v>87</v>
      </c>
      <c r="AY149" s="14" t="s">
        <v>196</v>
      </c>
      <c r="BE149" s="172">
        <f t="shared" si="14"/>
        <v>0</v>
      </c>
      <c r="BF149" s="172">
        <f t="shared" si="15"/>
        <v>0</v>
      </c>
      <c r="BG149" s="172">
        <f t="shared" si="16"/>
        <v>0</v>
      </c>
      <c r="BH149" s="172">
        <f t="shared" si="17"/>
        <v>0</v>
      </c>
      <c r="BI149" s="172">
        <f t="shared" si="18"/>
        <v>0</v>
      </c>
      <c r="BJ149" s="14" t="s">
        <v>204</v>
      </c>
      <c r="BK149" s="172">
        <f t="shared" si="19"/>
        <v>0</v>
      </c>
      <c r="BL149" s="14" t="s">
        <v>203</v>
      </c>
      <c r="BM149" s="171" t="s">
        <v>356</v>
      </c>
    </row>
    <row r="150" spans="1:65" s="2" customFormat="1" ht="16.5" customHeight="1">
      <c r="A150" s="29"/>
      <c r="B150" s="158"/>
      <c r="C150" s="159" t="s">
        <v>302</v>
      </c>
      <c r="D150" s="159" t="s">
        <v>199</v>
      </c>
      <c r="E150" s="160" t="s">
        <v>2590</v>
      </c>
      <c r="F150" s="161" t="s">
        <v>2591</v>
      </c>
      <c r="G150" s="162" t="s">
        <v>222</v>
      </c>
      <c r="H150" s="163">
        <v>30</v>
      </c>
      <c r="I150" s="164"/>
      <c r="J150" s="165">
        <f t="shared" si="10"/>
        <v>0</v>
      </c>
      <c r="K150" s="166"/>
      <c r="L150" s="30"/>
      <c r="M150" s="167" t="s">
        <v>1</v>
      </c>
      <c r="N150" s="168" t="s">
        <v>45</v>
      </c>
      <c r="O150" s="55"/>
      <c r="P150" s="169">
        <f t="shared" si="11"/>
        <v>0</v>
      </c>
      <c r="Q150" s="169">
        <v>0</v>
      </c>
      <c r="R150" s="169">
        <f t="shared" si="12"/>
        <v>0</v>
      </c>
      <c r="S150" s="169">
        <v>0</v>
      </c>
      <c r="T150" s="170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1" t="s">
        <v>203</v>
      </c>
      <c r="AT150" s="171" t="s">
        <v>199</v>
      </c>
      <c r="AU150" s="171" t="s">
        <v>87</v>
      </c>
      <c r="AY150" s="14" t="s">
        <v>196</v>
      </c>
      <c r="BE150" s="172">
        <f t="shared" si="14"/>
        <v>0</v>
      </c>
      <c r="BF150" s="172">
        <f t="shared" si="15"/>
        <v>0</v>
      </c>
      <c r="BG150" s="172">
        <f t="shared" si="16"/>
        <v>0</v>
      </c>
      <c r="BH150" s="172">
        <f t="shared" si="17"/>
        <v>0</v>
      </c>
      <c r="BI150" s="172">
        <f t="shared" si="18"/>
        <v>0</v>
      </c>
      <c r="BJ150" s="14" t="s">
        <v>204</v>
      </c>
      <c r="BK150" s="172">
        <f t="shared" si="19"/>
        <v>0</v>
      </c>
      <c r="BL150" s="14" t="s">
        <v>203</v>
      </c>
      <c r="BM150" s="171" t="s">
        <v>364</v>
      </c>
    </row>
    <row r="151" spans="1:65" s="2" customFormat="1" ht="16.5" customHeight="1">
      <c r="A151" s="29"/>
      <c r="B151" s="158"/>
      <c r="C151" s="159" t="s">
        <v>304</v>
      </c>
      <c r="D151" s="159" t="s">
        <v>199</v>
      </c>
      <c r="E151" s="160" t="s">
        <v>2592</v>
      </c>
      <c r="F151" s="161" t="s">
        <v>2593</v>
      </c>
      <c r="G151" s="162" t="s">
        <v>222</v>
      </c>
      <c r="H151" s="163">
        <v>4</v>
      </c>
      <c r="I151" s="164"/>
      <c r="J151" s="165">
        <f t="shared" si="10"/>
        <v>0</v>
      </c>
      <c r="K151" s="166"/>
      <c r="L151" s="30"/>
      <c r="M151" s="167" t="s">
        <v>1</v>
      </c>
      <c r="N151" s="168" t="s">
        <v>45</v>
      </c>
      <c r="O151" s="55"/>
      <c r="P151" s="169">
        <f t="shared" si="11"/>
        <v>0</v>
      </c>
      <c r="Q151" s="169">
        <v>0</v>
      </c>
      <c r="R151" s="169">
        <f t="shared" si="12"/>
        <v>0</v>
      </c>
      <c r="S151" s="169">
        <v>0</v>
      </c>
      <c r="T151" s="170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1" t="s">
        <v>203</v>
      </c>
      <c r="AT151" s="171" t="s">
        <v>199</v>
      </c>
      <c r="AU151" s="171" t="s">
        <v>87</v>
      </c>
      <c r="AY151" s="14" t="s">
        <v>196</v>
      </c>
      <c r="BE151" s="172">
        <f t="shared" si="14"/>
        <v>0</v>
      </c>
      <c r="BF151" s="172">
        <f t="shared" si="15"/>
        <v>0</v>
      </c>
      <c r="BG151" s="172">
        <f t="shared" si="16"/>
        <v>0</v>
      </c>
      <c r="BH151" s="172">
        <f t="shared" si="17"/>
        <v>0</v>
      </c>
      <c r="BI151" s="172">
        <f t="shared" si="18"/>
        <v>0</v>
      </c>
      <c r="BJ151" s="14" t="s">
        <v>204</v>
      </c>
      <c r="BK151" s="172">
        <f t="shared" si="19"/>
        <v>0</v>
      </c>
      <c r="BL151" s="14" t="s">
        <v>203</v>
      </c>
      <c r="BM151" s="171" t="s">
        <v>370</v>
      </c>
    </row>
    <row r="152" spans="1:65" s="2" customFormat="1" ht="16.5" customHeight="1">
      <c r="A152" s="29"/>
      <c r="B152" s="158"/>
      <c r="C152" s="159" t="s">
        <v>308</v>
      </c>
      <c r="D152" s="159" t="s">
        <v>199</v>
      </c>
      <c r="E152" s="160" t="s">
        <v>2594</v>
      </c>
      <c r="F152" s="161" t="s">
        <v>2595</v>
      </c>
      <c r="G152" s="162" t="s">
        <v>2596</v>
      </c>
      <c r="H152" s="163">
        <v>1</v>
      </c>
      <c r="I152" s="164"/>
      <c r="J152" s="165">
        <f t="shared" si="10"/>
        <v>0</v>
      </c>
      <c r="K152" s="166"/>
      <c r="L152" s="30"/>
      <c r="M152" s="167" t="s">
        <v>1</v>
      </c>
      <c r="N152" s="168" t="s">
        <v>45</v>
      </c>
      <c r="O152" s="55"/>
      <c r="P152" s="169">
        <f t="shared" si="11"/>
        <v>0</v>
      </c>
      <c r="Q152" s="169">
        <v>0</v>
      </c>
      <c r="R152" s="169">
        <f t="shared" si="12"/>
        <v>0</v>
      </c>
      <c r="S152" s="169">
        <v>0</v>
      </c>
      <c r="T152" s="170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1" t="s">
        <v>203</v>
      </c>
      <c r="AT152" s="171" t="s">
        <v>199</v>
      </c>
      <c r="AU152" s="171" t="s">
        <v>87</v>
      </c>
      <c r="AY152" s="14" t="s">
        <v>196</v>
      </c>
      <c r="BE152" s="172">
        <f t="shared" si="14"/>
        <v>0</v>
      </c>
      <c r="BF152" s="172">
        <f t="shared" si="15"/>
        <v>0</v>
      </c>
      <c r="BG152" s="172">
        <f t="shared" si="16"/>
        <v>0</v>
      </c>
      <c r="BH152" s="172">
        <f t="shared" si="17"/>
        <v>0</v>
      </c>
      <c r="BI152" s="172">
        <f t="shared" si="18"/>
        <v>0</v>
      </c>
      <c r="BJ152" s="14" t="s">
        <v>204</v>
      </c>
      <c r="BK152" s="172">
        <f t="shared" si="19"/>
        <v>0</v>
      </c>
      <c r="BL152" s="14" t="s">
        <v>203</v>
      </c>
      <c r="BM152" s="171" t="s">
        <v>378</v>
      </c>
    </row>
    <row r="153" spans="1:65" s="2" customFormat="1" ht="16.5" customHeight="1">
      <c r="A153" s="29"/>
      <c r="B153" s="158"/>
      <c r="C153" s="159" t="s">
        <v>310</v>
      </c>
      <c r="D153" s="159" t="s">
        <v>199</v>
      </c>
      <c r="E153" s="160" t="s">
        <v>2597</v>
      </c>
      <c r="F153" s="161" t="s">
        <v>2598</v>
      </c>
      <c r="G153" s="162" t="s">
        <v>2596</v>
      </c>
      <c r="H153" s="163">
        <v>1</v>
      </c>
      <c r="I153" s="164"/>
      <c r="J153" s="165">
        <f t="shared" si="10"/>
        <v>0</v>
      </c>
      <c r="K153" s="166"/>
      <c r="L153" s="30"/>
      <c r="M153" s="167" t="s">
        <v>1</v>
      </c>
      <c r="N153" s="168" t="s">
        <v>45</v>
      </c>
      <c r="O153" s="55"/>
      <c r="P153" s="169">
        <f t="shared" si="11"/>
        <v>0</v>
      </c>
      <c r="Q153" s="169">
        <v>0</v>
      </c>
      <c r="R153" s="169">
        <f t="shared" si="12"/>
        <v>0</v>
      </c>
      <c r="S153" s="169">
        <v>0</v>
      </c>
      <c r="T153" s="170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1" t="s">
        <v>203</v>
      </c>
      <c r="AT153" s="171" t="s">
        <v>199</v>
      </c>
      <c r="AU153" s="171" t="s">
        <v>87</v>
      </c>
      <c r="AY153" s="14" t="s">
        <v>196</v>
      </c>
      <c r="BE153" s="172">
        <f t="shared" si="14"/>
        <v>0</v>
      </c>
      <c r="BF153" s="172">
        <f t="shared" si="15"/>
        <v>0</v>
      </c>
      <c r="BG153" s="172">
        <f t="shared" si="16"/>
        <v>0</v>
      </c>
      <c r="BH153" s="172">
        <f t="shared" si="17"/>
        <v>0</v>
      </c>
      <c r="BI153" s="172">
        <f t="shared" si="18"/>
        <v>0</v>
      </c>
      <c r="BJ153" s="14" t="s">
        <v>204</v>
      </c>
      <c r="BK153" s="172">
        <f t="shared" si="19"/>
        <v>0</v>
      </c>
      <c r="BL153" s="14" t="s">
        <v>203</v>
      </c>
      <c r="BM153" s="171" t="s">
        <v>386</v>
      </c>
    </row>
    <row r="154" spans="1:65" s="2" customFormat="1" ht="16.5" customHeight="1">
      <c r="A154" s="29"/>
      <c r="B154" s="158"/>
      <c r="C154" s="159" t="s">
        <v>314</v>
      </c>
      <c r="D154" s="159" t="s">
        <v>199</v>
      </c>
      <c r="E154" s="160" t="s">
        <v>2599</v>
      </c>
      <c r="F154" s="161" t="s">
        <v>2600</v>
      </c>
      <c r="G154" s="162" t="s">
        <v>2596</v>
      </c>
      <c r="H154" s="163">
        <v>1</v>
      </c>
      <c r="I154" s="164"/>
      <c r="J154" s="165">
        <f t="shared" si="10"/>
        <v>0</v>
      </c>
      <c r="K154" s="166"/>
      <c r="L154" s="30"/>
      <c r="M154" s="167" t="s">
        <v>1</v>
      </c>
      <c r="N154" s="168" t="s">
        <v>45</v>
      </c>
      <c r="O154" s="55"/>
      <c r="P154" s="169">
        <f t="shared" si="11"/>
        <v>0</v>
      </c>
      <c r="Q154" s="169">
        <v>0</v>
      </c>
      <c r="R154" s="169">
        <f t="shared" si="12"/>
        <v>0</v>
      </c>
      <c r="S154" s="169">
        <v>0</v>
      </c>
      <c r="T154" s="170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1" t="s">
        <v>203</v>
      </c>
      <c r="AT154" s="171" t="s">
        <v>199</v>
      </c>
      <c r="AU154" s="171" t="s">
        <v>87</v>
      </c>
      <c r="AY154" s="14" t="s">
        <v>196</v>
      </c>
      <c r="BE154" s="172">
        <f t="shared" si="14"/>
        <v>0</v>
      </c>
      <c r="BF154" s="172">
        <f t="shared" si="15"/>
        <v>0</v>
      </c>
      <c r="BG154" s="172">
        <f t="shared" si="16"/>
        <v>0</v>
      </c>
      <c r="BH154" s="172">
        <f t="shared" si="17"/>
        <v>0</v>
      </c>
      <c r="BI154" s="172">
        <f t="shared" si="18"/>
        <v>0</v>
      </c>
      <c r="BJ154" s="14" t="s">
        <v>204</v>
      </c>
      <c r="BK154" s="172">
        <f t="shared" si="19"/>
        <v>0</v>
      </c>
      <c r="BL154" s="14" t="s">
        <v>203</v>
      </c>
      <c r="BM154" s="171" t="s">
        <v>392</v>
      </c>
    </row>
    <row r="155" spans="1:65" s="2" customFormat="1" ht="16.5" customHeight="1">
      <c r="A155" s="29"/>
      <c r="B155" s="158"/>
      <c r="C155" s="159" t="s">
        <v>316</v>
      </c>
      <c r="D155" s="159" t="s">
        <v>199</v>
      </c>
      <c r="E155" s="160" t="s">
        <v>2601</v>
      </c>
      <c r="F155" s="161" t="s">
        <v>2602</v>
      </c>
      <c r="G155" s="162" t="s">
        <v>2603</v>
      </c>
      <c r="H155" s="163">
        <v>24</v>
      </c>
      <c r="I155" s="164"/>
      <c r="J155" s="165">
        <f t="shared" si="10"/>
        <v>0</v>
      </c>
      <c r="K155" s="166"/>
      <c r="L155" s="30"/>
      <c r="M155" s="167" t="s">
        <v>1</v>
      </c>
      <c r="N155" s="168" t="s">
        <v>45</v>
      </c>
      <c r="O155" s="55"/>
      <c r="P155" s="169">
        <f t="shared" si="11"/>
        <v>0</v>
      </c>
      <c r="Q155" s="169">
        <v>0</v>
      </c>
      <c r="R155" s="169">
        <f t="shared" si="12"/>
        <v>0</v>
      </c>
      <c r="S155" s="169">
        <v>0</v>
      </c>
      <c r="T155" s="170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1" t="s">
        <v>203</v>
      </c>
      <c r="AT155" s="171" t="s">
        <v>199</v>
      </c>
      <c r="AU155" s="171" t="s">
        <v>87</v>
      </c>
      <c r="AY155" s="14" t="s">
        <v>196</v>
      </c>
      <c r="BE155" s="172">
        <f t="shared" si="14"/>
        <v>0</v>
      </c>
      <c r="BF155" s="172">
        <f t="shared" si="15"/>
        <v>0</v>
      </c>
      <c r="BG155" s="172">
        <f t="shared" si="16"/>
        <v>0</v>
      </c>
      <c r="BH155" s="172">
        <f t="shared" si="17"/>
        <v>0</v>
      </c>
      <c r="BI155" s="172">
        <f t="shared" si="18"/>
        <v>0</v>
      </c>
      <c r="BJ155" s="14" t="s">
        <v>204</v>
      </c>
      <c r="BK155" s="172">
        <f t="shared" si="19"/>
        <v>0</v>
      </c>
      <c r="BL155" s="14" t="s">
        <v>203</v>
      </c>
      <c r="BM155" s="171" t="s">
        <v>398</v>
      </c>
    </row>
    <row r="156" spans="1:65" s="2" customFormat="1" ht="16.5" customHeight="1">
      <c r="A156" s="29"/>
      <c r="B156" s="158"/>
      <c r="C156" s="159" t="s">
        <v>320</v>
      </c>
      <c r="D156" s="159" t="s">
        <v>199</v>
      </c>
      <c r="E156" s="160" t="s">
        <v>2604</v>
      </c>
      <c r="F156" s="161" t="s">
        <v>2605</v>
      </c>
      <c r="G156" s="162" t="s">
        <v>2603</v>
      </c>
      <c r="H156" s="163">
        <v>48</v>
      </c>
      <c r="I156" s="164"/>
      <c r="J156" s="165">
        <f t="shared" si="10"/>
        <v>0</v>
      </c>
      <c r="K156" s="166"/>
      <c r="L156" s="30"/>
      <c r="M156" s="184" t="s">
        <v>1</v>
      </c>
      <c r="N156" s="185" t="s">
        <v>45</v>
      </c>
      <c r="O156" s="186"/>
      <c r="P156" s="187">
        <f t="shared" si="11"/>
        <v>0</v>
      </c>
      <c r="Q156" s="187">
        <v>0</v>
      </c>
      <c r="R156" s="187">
        <f t="shared" si="12"/>
        <v>0</v>
      </c>
      <c r="S156" s="187">
        <v>0</v>
      </c>
      <c r="T156" s="188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1" t="s">
        <v>203</v>
      </c>
      <c r="AT156" s="171" t="s">
        <v>199</v>
      </c>
      <c r="AU156" s="171" t="s">
        <v>87</v>
      </c>
      <c r="AY156" s="14" t="s">
        <v>196</v>
      </c>
      <c r="BE156" s="172">
        <f t="shared" si="14"/>
        <v>0</v>
      </c>
      <c r="BF156" s="172">
        <f t="shared" si="15"/>
        <v>0</v>
      </c>
      <c r="BG156" s="172">
        <f t="shared" si="16"/>
        <v>0</v>
      </c>
      <c r="BH156" s="172">
        <f t="shared" si="17"/>
        <v>0</v>
      </c>
      <c r="BI156" s="172">
        <f t="shared" si="18"/>
        <v>0</v>
      </c>
      <c r="BJ156" s="14" t="s">
        <v>204</v>
      </c>
      <c r="BK156" s="172">
        <f t="shared" si="19"/>
        <v>0</v>
      </c>
      <c r="BL156" s="14" t="s">
        <v>203</v>
      </c>
      <c r="BM156" s="171" t="s">
        <v>402</v>
      </c>
    </row>
    <row r="157" spans="1:65" s="2" customFormat="1" ht="6.95" customHeight="1">
      <c r="A157" s="29"/>
      <c r="B157" s="44"/>
      <c r="C157" s="45"/>
      <c r="D157" s="45"/>
      <c r="E157" s="45"/>
      <c r="F157" s="45"/>
      <c r="G157" s="45"/>
      <c r="H157" s="45"/>
      <c r="I157" s="117"/>
      <c r="J157" s="45"/>
      <c r="K157" s="45"/>
      <c r="L157" s="30"/>
      <c r="M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</row>
  </sheetData>
  <autoFilter ref="C119:K156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3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08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4" t="s">
        <v>118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87</v>
      </c>
    </row>
    <row r="4" spans="1:46" s="1" customFormat="1" ht="24.95" hidden="1" customHeight="1">
      <c r="B4" s="17"/>
      <c r="D4" s="18" t="s">
        <v>153</v>
      </c>
      <c r="I4" s="90"/>
      <c r="L4" s="17"/>
      <c r="M4" s="92" t="s">
        <v>10</v>
      </c>
      <c r="AT4" s="14" t="s">
        <v>3</v>
      </c>
    </row>
    <row r="5" spans="1:46" s="1" customFormat="1" ht="6.95" hidden="1" customHeight="1">
      <c r="B5" s="17"/>
      <c r="I5" s="90"/>
      <c r="L5" s="17"/>
    </row>
    <row r="6" spans="1:46" s="1" customFormat="1" ht="12" hidden="1" customHeight="1">
      <c r="B6" s="17"/>
      <c r="D6" s="24" t="s">
        <v>16</v>
      </c>
      <c r="I6" s="90"/>
      <c r="L6" s="17"/>
    </row>
    <row r="7" spans="1:46" s="1" customFormat="1" ht="16.5" hidden="1" customHeight="1">
      <c r="B7" s="17"/>
      <c r="E7" s="223" t="str">
        <f>'Rekapitulace stavby'!K6</f>
        <v>Revitalizace polyfunkčního bytového domu- ul.Petra Křičky č.p.3106, 3373 - Ostrava</v>
      </c>
      <c r="F7" s="224"/>
      <c r="G7" s="224"/>
      <c r="H7" s="224"/>
      <c r="I7" s="90"/>
      <c r="L7" s="17"/>
    </row>
    <row r="8" spans="1:46" s="2" customFormat="1" ht="12" hidden="1" customHeight="1">
      <c r="A8" s="29"/>
      <c r="B8" s="30"/>
      <c r="C8" s="29"/>
      <c r="D8" s="24" t="s">
        <v>154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hidden="1" customHeight="1">
      <c r="A9" s="29"/>
      <c r="B9" s="30"/>
      <c r="C9" s="29"/>
      <c r="D9" s="29"/>
      <c r="E9" s="210" t="s">
        <v>2641</v>
      </c>
      <c r="F9" s="225"/>
      <c r="G9" s="225"/>
      <c r="H9" s="225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 hidden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hidden="1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20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hidden="1" customHeight="1">
      <c r="A12" s="29"/>
      <c r="B12" s="30"/>
      <c r="C12" s="29"/>
      <c r="D12" s="24" t="s">
        <v>21</v>
      </c>
      <c r="E12" s="29"/>
      <c r="F12" s="22" t="s">
        <v>27</v>
      </c>
      <c r="G12" s="29"/>
      <c r="H12" s="29"/>
      <c r="I12" s="94" t="s">
        <v>23</v>
      </c>
      <c r="J12" s="52" t="str">
        <f>'Rekapitulace stavby'!AN8</f>
        <v>6. 3. 2020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hidden="1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hidden="1" customHeight="1">
      <c r="A14" s="29"/>
      <c r="B14" s="30"/>
      <c r="C14" s="29"/>
      <c r="D14" s="24" t="s">
        <v>25</v>
      </c>
      <c r="E14" s="29"/>
      <c r="F14" s="29"/>
      <c r="G14" s="29"/>
      <c r="H14" s="29"/>
      <c r="I14" s="94" t="s">
        <v>26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hidden="1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28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hidden="1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hidden="1" customHeight="1">
      <c r="A17" s="29"/>
      <c r="B17" s="30"/>
      <c r="C17" s="29"/>
      <c r="D17" s="24" t="s">
        <v>29</v>
      </c>
      <c r="E17" s="29"/>
      <c r="F17" s="29"/>
      <c r="G17" s="29"/>
      <c r="H17" s="29"/>
      <c r="I17" s="94" t="s">
        <v>26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hidden="1" customHeight="1">
      <c r="A18" s="29"/>
      <c r="B18" s="30"/>
      <c r="C18" s="29"/>
      <c r="D18" s="29"/>
      <c r="E18" s="226" t="str">
        <f>'Rekapitulace stavby'!E14</f>
        <v>Vyplň údaj</v>
      </c>
      <c r="F18" s="196"/>
      <c r="G18" s="196"/>
      <c r="H18" s="196"/>
      <c r="I18" s="94" t="s">
        <v>28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hidden="1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hidden="1" customHeight="1">
      <c r="A20" s="29"/>
      <c r="B20" s="30"/>
      <c r="C20" s="29"/>
      <c r="D20" s="24" t="s">
        <v>31</v>
      </c>
      <c r="E20" s="29"/>
      <c r="F20" s="29"/>
      <c r="G20" s="29"/>
      <c r="H20" s="29"/>
      <c r="I20" s="94" t="s">
        <v>26</v>
      </c>
      <c r="J20" s="22" t="str">
        <f>IF('Rekapitulace stavby'!AN16="","",'Rekapitulace stavby'!AN16)</f>
        <v>25872494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hidden="1" customHeight="1">
      <c r="A21" s="29"/>
      <c r="B21" s="30"/>
      <c r="C21" s="29"/>
      <c r="D21" s="29"/>
      <c r="E21" s="22" t="str">
        <f>IF('Rekapitulace stavby'!E17="","",'Rekapitulace stavby'!E17)</f>
        <v>MS-projekce s.r.o.</v>
      </c>
      <c r="F21" s="29"/>
      <c r="G21" s="29"/>
      <c r="H21" s="29"/>
      <c r="I21" s="94" t="s">
        <v>28</v>
      </c>
      <c r="J21" s="22" t="str">
        <f>IF('Rekapitulace stavby'!AN17="","",'Rekapitulace stavby'!AN17)</f>
        <v>CZ25872494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hidden="1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hidden="1" customHeight="1">
      <c r="A23" s="29"/>
      <c r="B23" s="30"/>
      <c r="C23" s="29"/>
      <c r="D23" s="24" t="s">
        <v>36</v>
      </c>
      <c r="E23" s="29"/>
      <c r="F23" s="29"/>
      <c r="G23" s="29"/>
      <c r="H23" s="29"/>
      <c r="I23" s="94" t="s">
        <v>26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hidden="1" customHeight="1">
      <c r="A24" s="29"/>
      <c r="B24" s="30"/>
      <c r="C24" s="29"/>
      <c r="D24" s="29"/>
      <c r="E24" s="22" t="str">
        <f>IF('Rekapitulace stavby'!E20="","",'Rekapitulace stavby'!E20)</f>
        <v/>
      </c>
      <c r="F24" s="29"/>
      <c r="G24" s="29"/>
      <c r="H24" s="29"/>
      <c r="I24" s="94" t="s">
        <v>28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hidden="1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hidden="1" customHeight="1">
      <c r="A26" s="29"/>
      <c r="B26" s="30"/>
      <c r="C26" s="29"/>
      <c r="D26" s="24" t="s">
        <v>38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hidden="1" customHeight="1">
      <c r="A27" s="95"/>
      <c r="B27" s="96"/>
      <c r="C27" s="95"/>
      <c r="D27" s="95"/>
      <c r="E27" s="201" t="s">
        <v>1</v>
      </c>
      <c r="F27" s="201"/>
      <c r="G27" s="201"/>
      <c r="H27" s="201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hidden="1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hidden="1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hidden="1" customHeight="1">
      <c r="A30" s="29"/>
      <c r="B30" s="30"/>
      <c r="C30" s="29"/>
      <c r="D30" s="100" t="s">
        <v>39</v>
      </c>
      <c r="E30" s="29"/>
      <c r="F30" s="29"/>
      <c r="G30" s="29"/>
      <c r="H30" s="29"/>
      <c r="I30" s="93"/>
      <c r="J30" s="68">
        <f>ROUND(J117,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hidden="1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hidden="1" customHeight="1">
      <c r="A32" s="29"/>
      <c r="B32" s="30"/>
      <c r="C32" s="29"/>
      <c r="D32" s="29"/>
      <c r="E32" s="29"/>
      <c r="F32" s="33" t="s">
        <v>41</v>
      </c>
      <c r="G32" s="29"/>
      <c r="H32" s="29"/>
      <c r="I32" s="101" t="s">
        <v>40</v>
      </c>
      <c r="J32" s="33" t="s">
        <v>42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102" t="s">
        <v>43</v>
      </c>
      <c r="E33" s="24" t="s">
        <v>44</v>
      </c>
      <c r="F33" s="103">
        <f>ROUND((SUM(BE117:BE133)),  2)</f>
        <v>0</v>
      </c>
      <c r="G33" s="29"/>
      <c r="H33" s="29"/>
      <c r="I33" s="104">
        <v>0.21</v>
      </c>
      <c r="J33" s="103">
        <f>ROUND(((SUM(BE117:BE133))*I33),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4" t="s">
        <v>45</v>
      </c>
      <c r="F34" s="103">
        <f>ROUND((SUM(BF117:BF133)),  2)</f>
        <v>0</v>
      </c>
      <c r="G34" s="29"/>
      <c r="H34" s="29"/>
      <c r="I34" s="104">
        <v>0.15</v>
      </c>
      <c r="J34" s="103">
        <f>ROUND(((SUM(BF117:BF133))*I34),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46</v>
      </c>
      <c r="F35" s="103">
        <f>ROUND((SUM(BG117:BG133)),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47</v>
      </c>
      <c r="F36" s="103">
        <f>ROUND((SUM(BH117:BH133)),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48</v>
      </c>
      <c r="F37" s="103">
        <f>ROUND((SUM(BI117:BI133)),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hidden="1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hidden="1" customHeight="1">
      <c r="A39" s="29"/>
      <c r="B39" s="30"/>
      <c r="C39" s="105"/>
      <c r="D39" s="106" t="s">
        <v>49</v>
      </c>
      <c r="E39" s="57"/>
      <c r="F39" s="57"/>
      <c r="G39" s="107" t="s">
        <v>50</v>
      </c>
      <c r="H39" s="108" t="s">
        <v>51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hidden="1" customHeight="1">
      <c r="B41" s="17"/>
      <c r="I41" s="90"/>
      <c r="L41" s="17"/>
    </row>
    <row r="42" spans="1:31" s="1" customFormat="1" ht="14.45" hidden="1" customHeight="1">
      <c r="B42" s="17"/>
      <c r="I42" s="90"/>
      <c r="L42" s="17"/>
    </row>
    <row r="43" spans="1:31" s="1" customFormat="1" ht="14.45" hidden="1" customHeight="1">
      <c r="B43" s="17"/>
      <c r="I43" s="90"/>
      <c r="L43" s="17"/>
    </row>
    <row r="44" spans="1:31" s="1" customFormat="1" ht="14.45" hidden="1" customHeight="1">
      <c r="B44" s="17"/>
      <c r="I44" s="90"/>
      <c r="L44" s="17"/>
    </row>
    <row r="45" spans="1:31" s="1" customFormat="1" ht="14.45" hidden="1" customHeight="1">
      <c r="B45" s="17"/>
      <c r="I45" s="90"/>
      <c r="L45" s="17"/>
    </row>
    <row r="46" spans="1:31" s="1" customFormat="1" ht="14.45" hidden="1" customHeight="1">
      <c r="B46" s="17"/>
      <c r="I46" s="90"/>
      <c r="L46" s="17"/>
    </row>
    <row r="47" spans="1:31" s="1" customFormat="1" ht="14.45" hidden="1" customHeight="1">
      <c r="B47" s="17"/>
      <c r="I47" s="90"/>
      <c r="L47" s="17"/>
    </row>
    <row r="48" spans="1:31" s="1" customFormat="1" ht="14.45" hidden="1" customHeight="1">
      <c r="B48" s="17"/>
      <c r="I48" s="90"/>
      <c r="L48" s="17"/>
    </row>
    <row r="49" spans="1:31" s="1" customFormat="1" ht="14.45" hidden="1" customHeight="1">
      <c r="B49" s="17"/>
      <c r="I49" s="90"/>
      <c r="L49" s="17"/>
    </row>
    <row r="50" spans="1:31" s="2" customFormat="1" ht="14.45" hidden="1" customHeight="1">
      <c r="B50" s="39"/>
      <c r="D50" s="40" t="s">
        <v>52</v>
      </c>
      <c r="E50" s="41"/>
      <c r="F50" s="41"/>
      <c r="G50" s="40" t="s">
        <v>53</v>
      </c>
      <c r="H50" s="41"/>
      <c r="I50" s="112"/>
      <c r="J50" s="41"/>
      <c r="K50" s="41"/>
      <c r="L50" s="39"/>
    </row>
    <row r="51" spans="1:31" ht="11.25" hidden="1">
      <c r="B51" s="17"/>
      <c r="L51" s="17"/>
    </row>
    <row r="52" spans="1:31" ht="11.25" hidden="1">
      <c r="B52" s="17"/>
      <c r="L52" s="17"/>
    </row>
    <row r="53" spans="1:31" ht="11.25" hidden="1">
      <c r="B53" s="17"/>
      <c r="L53" s="17"/>
    </row>
    <row r="54" spans="1:31" ht="11.25" hidden="1">
      <c r="B54" s="17"/>
      <c r="L54" s="17"/>
    </row>
    <row r="55" spans="1:31" ht="11.25" hidden="1">
      <c r="B55" s="17"/>
      <c r="L55" s="17"/>
    </row>
    <row r="56" spans="1:31" ht="11.25" hidden="1">
      <c r="B56" s="17"/>
      <c r="L56" s="17"/>
    </row>
    <row r="57" spans="1:31" ht="11.25" hidden="1">
      <c r="B57" s="17"/>
      <c r="L57" s="17"/>
    </row>
    <row r="58" spans="1:31" ht="11.25" hidden="1">
      <c r="B58" s="17"/>
      <c r="L58" s="17"/>
    </row>
    <row r="59" spans="1:31" ht="11.25" hidden="1">
      <c r="B59" s="17"/>
      <c r="L59" s="17"/>
    </row>
    <row r="60" spans="1:31" ht="11.25" hidden="1">
      <c r="B60" s="17"/>
      <c r="L60" s="17"/>
    </row>
    <row r="61" spans="1:31" s="2" customFormat="1" ht="12.75" hidden="1">
      <c r="A61" s="29"/>
      <c r="B61" s="30"/>
      <c r="C61" s="29"/>
      <c r="D61" s="42" t="s">
        <v>54</v>
      </c>
      <c r="E61" s="32"/>
      <c r="F61" s="113" t="s">
        <v>55</v>
      </c>
      <c r="G61" s="42" t="s">
        <v>54</v>
      </c>
      <c r="H61" s="32"/>
      <c r="I61" s="114"/>
      <c r="J61" s="115" t="s">
        <v>55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 hidden="1">
      <c r="B62" s="17"/>
      <c r="L62" s="17"/>
    </row>
    <row r="63" spans="1:31" ht="11.25" hidden="1">
      <c r="B63" s="17"/>
      <c r="L63" s="17"/>
    </row>
    <row r="64" spans="1:31" ht="11.25" hidden="1">
      <c r="B64" s="17"/>
      <c r="L64" s="17"/>
    </row>
    <row r="65" spans="1:31" s="2" customFormat="1" ht="12.75" hidden="1">
      <c r="A65" s="29"/>
      <c r="B65" s="30"/>
      <c r="C65" s="29"/>
      <c r="D65" s="40" t="s">
        <v>56</v>
      </c>
      <c r="E65" s="43"/>
      <c r="F65" s="43"/>
      <c r="G65" s="40" t="s">
        <v>57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 hidden="1">
      <c r="B66" s="17"/>
      <c r="L66" s="17"/>
    </row>
    <row r="67" spans="1:31" ht="11.25" hidden="1">
      <c r="B67" s="17"/>
      <c r="L67" s="17"/>
    </row>
    <row r="68" spans="1:31" ht="11.25" hidden="1">
      <c r="B68" s="17"/>
      <c r="L68" s="17"/>
    </row>
    <row r="69" spans="1:31" ht="11.25" hidden="1">
      <c r="B69" s="17"/>
      <c r="L69" s="17"/>
    </row>
    <row r="70" spans="1:31" ht="11.25" hidden="1">
      <c r="B70" s="17"/>
      <c r="L70" s="17"/>
    </row>
    <row r="71" spans="1:31" ht="11.25" hidden="1">
      <c r="B71" s="17"/>
      <c r="L71" s="17"/>
    </row>
    <row r="72" spans="1:31" ht="11.25" hidden="1">
      <c r="B72" s="17"/>
      <c r="L72" s="17"/>
    </row>
    <row r="73" spans="1:31" ht="11.25" hidden="1">
      <c r="B73" s="17"/>
      <c r="L73" s="17"/>
    </row>
    <row r="74" spans="1:31" ht="11.25" hidden="1">
      <c r="B74" s="17"/>
      <c r="L74" s="17"/>
    </row>
    <row r="75" spans="1:31" ht="11.25" hidden="1">
      <c r="B75" s="17"/>
      <c r="L75" s="17"/>
    </row>
    <row r="76" spans="1:31" s="2" customFormat="1" ht="12.75" hidden="1">
      <c r="A76" s="29"/>
      <c r="B76" s="30"/>
      <c r="C76" s="29"/>
      <c r="D76" s="42" t="s">
        <v>54</v>
      </c>
      <c r="E76" s="32"/>
      <c r="F76" s="113" t="s">
        <v>55</v>
      </c>
      <c r="G76" s="42" t="s">
        <v>54</v>
      </c>
      <c r="H76" s="32"/>
      <c r="I76" s="114"/>
      <c r="J76" s="115" t="s">
        <v>55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hidden="1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hidden="1" customHeight="1">
      <c r="A82" s="29"/>
      <c r="B82" s="30"/>
      <c r="C82" s="18" t="s">
        <v>156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hidden="1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23" t="str">
        <f>E7</f>
        <v>Revitalizace polyfunkčního bytového domu- ul.Petra Křičky č.p.3106, 3373 - Ostrava</v>
      </c>
      <c r="F85" s="224"/>
      <c r="G85" s="224"/>
      <c r="H85" s="224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154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210" t="str">
        <f>E9</f>
        <v>0624 - BD č.p.3106 - MaR - č.p.16 - Uznatelné náklady</v>
      </c>
      <c r="F87" s="225"/>
      <c r="G87" s="225"/>
      <c r="H87" s="225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hidden="1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21</v>
      </c>
      <c r="D89" s="29"/>
      <c r="E89" s="29"/>
      <c r="F89" s="22" t="str">
        <f>F12</f>
        <v xml:space="preserve"> </v>
      </c>
      <c r="G89" s="29"/>
      <c r="H89" s="29"/>
      <c r="I89" s="94" t="s">
        <v>23</v>
      </c>
      <c r="J89" s="52" t="str">
        <f>IF(J12="","",J12)</f>
        <v>6. 3. 2020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hidden="1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hidden="1" customHeight="1">
      <c r="A91" s="29"/>
      <c r="B91" s="30"/>
      <c r="C91" s="24" t="s">
        <v>25</v>
      </c>
      <c r="D91" s="29"/>
      <c r="E91" s="29"/>
      <c r="F91" s="22" t="str">
        <f>E15</f>
        <v xml:space="preserve"> </v>
      </c>
      <c r="G91" s="29"/>
      <c r="H91" s="29"/>
      <c r="I91" s="94" t="s">
        <v>31</v>
      </c>
      <c r="J91" s="27" t="str">
        <f>E21</f>
        <v>MS-projekce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hidden="1" customHeight="1">
      <c r="A92" s="29"/>
      <c r="B92" s="30"/>
      <c r="C92" s="24" t="s">
        <v>29</v>
      </c>
      <c r="D92" s="29"/>
      <c r="E92" s="29"/>
      <c r="F92" s="22" t="str">
        <f>IF(E18="","",E18)</f>
        <v>Vyplň údaj</v>
      </c>
      <c r="G92" s="29"/>
      <c r="H92" s="29"/>
      <c r="I92" s="94" t="s">
        <v>36</v>
      </c>
      <c r="J92" s="27" t="str">
        <f>E24</f>
        <v/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9" t="s">
        <v>157</v>
      </c>
      <c r="D94" s="105"/>
      <c r="E94" s="105"/>
      <c r="F94" s="105"/>
      <c r="G94" s="105"/>
      <c r="H94" s="105"/>
      <c r="I94" s="120"/>
      <c r="J94" s="121" t="s">
        <v>158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hidden="1" customHeight="1">
      <c r="A96" s="29"/>
      <c r="B96" s="30"/>
      <c r="C96" s="122" t="s">
        <v>159</v>
      </c>
      <c r="D96" s="29"/>
      <c r="E96" s="29"/>
      <c r="F96" s="29"/>
      <c r="G96" s="29"/>
      <c r="H96" s="29"/>
      <c r="I96" s="93"/>
      <c r="J96" s="68">
        <f>J117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160</v>
      </c>
    </row>
    <row r="97" spans="1:31" s="9" customFormat="1" ht="24.95" hidden="1" customHeight="1">
      <c r="B97" s="123"/>
      <c r="D97" s="124" t="s">
        <v>2607</v>
      </c>
      <c r="E97" s="125"/>
      <c r="F97" s="125"/>
      <c r="G97" s="125"/>
      <c r="H97" s="125"/>
      <c r="I97" s="126"/>
      <c r="J97" s="127">
        <f>J118</f>
        <v>0</v>
      </c>
      <c r="L97" s="123"/>
    </row>
    <row r="98" spans="1:31" s="2" customFormat="1" ht="21.75" hidden="1" customHeight="1">
      <c r="A98" s="29"/>
      <c r="B98" s="30"/>
      <c r="C98" s="29"/>
      <c r="D98" s="29"/>
      <c r="E98" s="29"/>
      <c r="F98" s="29"/>
      <c r="G98" s="29"/>
      <c r="H98" s="29"/>
      <c r="I98" s="93"/>
      <c r="J98" s="29"/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31" s="2" customFormat="1" ht="6.95" hidden="1" customHeight="1">
      <c r="A99" s="29"/>
      <c r="B99" s="44"/>
      <c r="C99" s="45"/>
      <c r="D99" s="45"/>
      <c r="E99" s="45"/>
      <c r="F99" s="45"/>
      <c r="G99" s="45"/>
      <c r="H99" s="45"/>
      <c r="I99" s="117"/>
      <c r="J99" s="45"/>
      <c r="K99" s="45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31" ht="11.25" hidden="1"/>
    <row r="101" spans="1:31" ht="11.25" hidden="1"/>
    <row r="102" spans="1:31" ht="11.25" hidden="1"/>
    <row r="103" spans="1:31" s="2" customFormat="1" ht="6.95" customHeight="1">
      <c r="A103" s="29"/>
      <c r="B103" s="46"/>
      <c r="C103" s="47"/>
      <c r="D103" s="47"/>
      <c r="E103" s="47"/>
      <c r="F103" s="47"/>
      <c r="G103" s="47"/>
      <c r="H103" s="47"/>
      <c r="I103" s="118"/>
      <c r="J103" s="47"/>
      <c r="K103" s="47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24.95" customHeight="1">
      <c r="A104" s="29"/>
      <c r="B104" s="30"/>
      <c r="C104" s="18" t="s">
        <v>181</v>
      </c>
      <c r="D104" s="29"/>
      <c r="E104" s="29"/>
      <c r="F104" s="29"/>
      <c r="G104" s="29"/>
      <c r="H104" s="29"/>
      <c r="I104" s="93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5" customHeight="1">
      <c r="A105" s="29"/>
      <c r="B105" s="30"/>
      <c r="C105" s="29"/>
      <c r="D105" s="29"/>
      <c r="E105" s="29"/>
      <c r="F105" s="29"/>
      <c r="G105" s="29"/>
      <c r="H105" s="29"/>
      <c r="I105" s="93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12" customHeight="1">
      <c r="A106" s="29"/>
      <c r="B106" s="30"/>
      <c r="C106" s="24" t="s">
        <v>16</v>
      </c>
      <c r="D106" s="29"/>
      <c r="E106" s="29"/>
      <c r="F106" s="29"/>
      <c r="G106" s="29"/>
      <c r="H106" s="29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6.5" customHeight="1">
      <c r="A107" s="29"/>
      <c r="B107" s="30"/>
      <c r="C107" s="29"/>
      <c r="D107" s="29"/>
      <c r="E107" s="223" t="str">
        <f>E7</f>
        <v>Revitalizace polyfunkčního bytového domu- ul.Petra Křičky č.p.3106, 3373 - Ostrava</v>
      </c>
      <c r="F107" s="224"/>
      <c r="G107" s="224"/>
      <c r="H107" s="224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>
      <c r="A108" s="29"/>
      <c r="B108" s="30"/>
      <c r="C108" s="24" t="s">
        <v>154</v>
      </c>
      <c r="D108" s="29"/>
      <c r="E108" s="29"/>
      <c r="F108" s="29"/>
      <c r="G108" s="29"/>
      <c r="H108" s="29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>
      <c r="A109" s="29"/>
      <c r="B109" s="30"/>
      <c r="C109" s="29"/>
      <c r="D109" s="29"/>
      <c r="E109" s="210" t="str">
        <f>E9</f>
        <v>0624 - BD č.p.3106 - MaR - č.p.16 - Uznatelné náklady</v>
      </c>
      <c r="F109" s="225"/>
      <c r="G109" s="225"/>
      <c r="H109" s="225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21</v>
      </c>
      <c r="D111" s="29"/>
      <c r="E111" s="29"/>
      <c r="F111" s="22" t="str">
        <f>F12</f>
        <v xml:space="preserve"> </v>
      </c>
      <c r="G111" s="29"/>
      <c r="H111" s="29"/>
      <c r="I111" s="94" t="s">
        <v>23</v>
      </c>
      <c r="J111" s="52" t="str">
        <f>IF(J12="","",J12)</f>
        <v>6. 3. 2020</v>
      </c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5.2" customHeight="1">
      <c r="A113" s="29"/>
      <c r="B113" s="30"/>
      <c r="C113" s="24" t="s">
        <v>25</v>
      </c>
      <c r="D113" s="29"/>
      <c r="E113" s="29"/>
      <c r="F113" s="22" t="str">
        <f>E15</f>
        <v xml:space="preserve"> </v>
      </c>
      <c r="G113" s="29"/>
      <c r="H113" s="29"/>
      <c r="I113" s="94" t="s">
        <v>31</v>
      </c>
      <c r="J113" s="27" t="str">
        <f>E21</f>
        <v>MS-projekce s.r.o.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2" customHeight="1">
      <c r="A114" s="29"/>
      <c r="B114" s="30"/>
      <c r="C114" s="24" t="s">
        <v>29</v>
      </c>
      <c r="D114" s="29"/>
      <c r="E114" s="29"/>
      <c r="F114" s="22" t="str">
        <f>IF(E18="","",E18)</f>
        <v>Vyplň údaj</v>
      </c>
      <c r="G114" s="29"/>
      <c r="H114" s="29"/>
      <c r="I114" s="94" t="s">
        <v>36</v>
      </c>
      <c r="J114" s="27" t="str">
        <f>E24</f>
        <v/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0.35" customHeight="1">
      <c r="A115" s="29"/>
      <c r="B115" s="30"/>
      <c r="C115" s="29"/>
      <c r="D115" s="29"/>
      <c r="E115" s="29"/>
      <c r="F115" s="29"/>
      <c r="G115" s="29"/>
      <c r="H115" s="29"/>
      <c r="I115" s="93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11" customFormat="1" ht="29.25" customHeight="1">
      <c r="A116" s="133"/>
      <c r="B116" s="134"/>
      <c r="C116" s="135" t="s">
        <v>182</v>
      </c>
      <c r="D116" s="136" t="s">
        <v>64</v>
      </c>
      <c r="E116" s="136" t="s">
        <v>60</v>
      </c>
      <c r="F116" s="136" t="s">
        <v>61</v>
      </c>
      <c r="G116" s="136" t="s">
        <v>183</v>
      </c>
      <c r="H116" s="136" t="s">
        <v>184</v>
      </c>
      <c r="I116" s="137" t="s">
        <v>185</v>
      </c>
      <c r="J116" s="138" t="s">
        <v>158</v>
      </c>
      <c r="K116" s="139" t="s">
        <v>186</v>
      </c>
      <c r="L116" s="140"/>
      <c r="M116" s="59" t="s">
        <v>1</v>
      </c>
      <c r="N116" s="60" t="s">
        <v>43</v>
      </c>
      <c r="O116" s="60" t="s">
        <v>187</v>
      </c>
      <c r="P116" s="60" t="s">
        <v>188</v>
      </c>
      <c r="Q116" s="60" t="s">
        <v>189</v>
      </c>
      <c r="R116" s="60" t="s">
        <v>190</v>
      </c>
      <c r="S116" s="60" t="s">
        <v>191</v>
      </c>
      <c r="T116" s="61" t="s">
        <v>192</v>
      </c>
      <c r="U116" s="133"/>
      <c r="V116" s="133"/>
      <c r="W116" s="133"/>
      <c r="X116" s="133"/>
      <c r="Y116" s="133"/>
      <c r="Z116" s="133"/>
      <c r="AA116" s="133"/>
      <c r="AB116" s="133"/>
      <c r="AC116" s="133"/>
      <c r="AD116" s="133"/>
      <c r="AE116" s="133"/>
    </row>
    <row r="117" spans="1:65" s="2" customFormat="1" ht="22.9" customHeight="1">
      <c r="A117" s="29"/>
      <c r="B117" s="30"/>
      <c r="C117" s="66" t="s">
        <v>193</v>
      </c>
      <c r="D117" s="29"/>
      <c r="E117" s="29"/>
      <c r="F117" s="29"/>
      <c r="G117" s="29"/>
      <c r="H117" s="29"/>
      <c r="I117" s="93"/>
      <c r="J117" s="141">
        <f>BK117</f>
        <v>0</v>
      </c>
      <c r="K117" s="29"/>
      <c r="L117" s="30"/>
      <c r="M117" s="62"/>
      <c r="N117" s="53"/>
      <c r="O117" s="63"/>
      <c r="P117" s="142">
        <f>P118</f>
        <v>0</v>
      </c>
      <c r="Q117" s="63"/>
      <c r="R117" s="142">
        <f>R118</f>
        <v>0</v>
      </c>
      <c r="S117" s="63"/>
      <c r="T117" s="143">
        <f>T118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4" t="s">
        <v>78</v>
      </c>
      <c r="AU117" s="14" t="s">
        <v>160</v>
      </c>
      <c r="BK117" s="144">
        <f>BK118</f>
        <v>0</v>
      </c>
    </row>
    <row r="118" spans="1:65" s="12" customFormat="1" ht="25.9" customHeight="1">
      <c r="B118" s="145"/>
      <c r="D118" s="146" t="s">
        <v>78</v>
      </c>
      <c r="E118" s="147" t="s">
        <v>2608</v>
      </c>
      <c r="F118" s="147" t="s">
        <v>2609</v>
      </c>
      <c r="I118" s="148"/>
      <c r="J118" s="149">
        <f>BK118</f>
        <v>0</v>
      </c>
      <c r="L118" s="145"/>
      <c r="M118" s="150"/>
      <c r="N118" s="151"/>
      <c r="O118" s="151"/>
      <c r="P118" s="152">
        <f>SUM(P119:P133)</f>
        <v>0</v>
      </c>
      <c r="Q118" s="151"/>
      <c r="R118" s="152">
        <f>SUM(R119:R133)</f>
        <v>0</v>
      </c>
      <c r="S118" s="151"/>
      <c r="T118" s="153">
        <f>SUM(T119:T133)</f>
        <v>0</v>
      </c>
      <c r="AR118" s="146" t="s">
        <v>87</v>
      </c>
      <c r="AT118" s="154" t="s">
        <v>78</v>
      </c>
      <c r="AU118" s="154" t="s">
        <v>79</v>
      </c>
      <c r="AY118" s="146" t="s">
        <v>196</v>
      </c>
      <c r="BK118" s="155">
        <f>SUM(BK119:BK133)</f>
        <v>0</v>
      </c>
    </row>
    <row r="119" spans="1:65" s="2" customFormat="1" ht="16.5" customHeight="1">
      <c r="A119" s="29"/>
      <c r="B119" s="158"/>
      <c r="C119" s="159" t="s">
        <v>87</v>
      </c>
      <c r="D119" s="159" t="s">
        <v>199</v>
      </c>
      <c r="E119" s="160" t="s">
        <v>2610</v>
      </c>
      <c r="F119" s="161" t="s">
        <v>2611</v>
      </c>
      <c r="G119" s="162" t="s">
        <v>2292</v>
      </c>
      <c r="H119" s="163">
        <v>1</v>
      </c>
      <c r="I119" s="164"/>
      <c r="J119" s="165">
        <f t="shared" ref="J119:J133" si="0">ROUND(I119*H119,2)</f>
        <v>0</v>
      </c>
      <c r="K119" s="166"/>
      <c r="L119" s="30"/>
      <c r="M119" s="167" t="s">
        <v>1</v>
      </c>
      <c r="N119" s="168" t="s">
        <v>45</v>
      </c>
      <c r="O119" s="55"/>
      <c r="P119" s="169">
        <f t="shared" ref="P119:P133" si="1">O119*H119</f>
        <v>0</v>
      </c>
      <c r="Q119" s="169">
        <v>0</v>
      </c>
      <c r="R119" s="169">
        <f t="shared" ref="R119:R133" si="2">Q119*H119</f>
        <v>0</v>
      </c>
      <c r="S119" s="169">
        <v>0</v>
      </c>
      <c r="T119" s="170">
        <f t="shared" ref="T119:T133" si="3"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71" t="s">
        <v>203</v>
      </c>
      <c r="AT119" s="171" t="s">
        <v>199</v>
      </c>
      <c r="AU119" s="171" t="s">
        <v>87</v>
      </c>
      <c r="AY119" s="14" t="s">
        <v>196</v>
      </c>
      <c r="BE119" s="172">
        <f t="shared" ref="BE119:BE133" si="4">IF(N119="základní",J119,0)</f>
        <v>0</v>
      </c>
      <c r="BF119" s="172">
        <f t="shared" ref="BF119:BF133" si="5">IF(N119="snížená",J119,0)</f>
        <v>0</v>
      </c>
      <c r="BG119" s="172">
        <f t="shared" ref="BG119:BG133" si="6">IF(N119="zákl. přenesená",J119,0)</f>
        <v>0</v>
      </c>
      <c r="BH119" s="172">
        <f t="shared" ref="BH119:BH133" si="7">IF(N119="sníž. přenesená",J119,0)</f>
        <v>0</v>
      </c>
      <c r="BI119" s="172">
        <f t="shared" ref="BI119:BI133" si="8">IF(N119="nulová",J119,0)</f>
        <v>0</v>
      </c>
      <c r="BJ119" s="14" t="s">
        <v>204</v>
      </c>
      <c r="BK119" s="172">
        <f t="shared" ref="BK119:BK133" si="9">ROUND(I119*H119,2)</f>
        <v>0</v>
      </c>
      <c r="BL119" s="14" t="s">
        <v>203</v>
      </c>
      <c r="BM119" s="171" t="s">
        <v>204</v>
      </c>
    </row>
    <row r="120" spans="1:65" s="2" customFormat="1" ht="16.5" customHeight="1">
      <c r="A120" s="29"/>
      <c r="B120" s="158"/>
      <c r="C120" s="159" t="s">
        <v>204</v>
      </c>
      <c r="D120" s="159" t="s">
        <v>199</v>
      </c>
      <c r="E120" s="160" t="s">
        <v>2612</v>
      </c>
      <c r="F120" s="161" t="s">
        <v>2613</v>
      </c>
      <c r="G120" s="162" t="s">
        <v>1058</v>
      </c>
      <c r="H120" s="163">
        <v>1</v>
      </c>
      <c r="I120" s="164"/>
      <c r="J120" s="165">
        <f t="shared" si="0"/>
        <v>0</v>
      </c>
      <c r="K120" s="166"/>
      <c r="L120" s="30"/>
      <c r="M120" s="167" t="s">
        <v>1</v>
      </c>
      <c r="N120" s="168" t="s">
        <v>45</v>
      </c>
      <c r="O120" s="55"/>
      <c r="P120" s="169">
        <f t="shared" si="1"/>
        <v>0</v>
      </c>
      <c r="Q120" s="169">
        <v>0</v>
      </c>
      <c r="R120" s="169">
        <f t="shared" si="2"/>
        <v>0</v>
      </c>
      <c r="S120" s="169">
        <v>0</v>
      </c>
      <c r="T120" s="170">
        <f t="shared" si="3"/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71" t="s">
        <v>203</v>
      </c>
      <c r="AT120" s="171" t="s">
        <v>199</v>
      </c>
      <c r="AU120" s="171" t="s">
        <v>87</v>
      </c>
      <c r="AY120" s="14" t="s">
        <v>196</v>
      </c>
      <c r="BE120" s="172">
        <f t="shared" si="4"/>
        <v>0</v>
      </c>
      <c r="BF120" s="172">
        <f t="shared" si="5"/>
        <v>0</v>
      </c>
      <c r="BG120" s="172">
        <f t="shared" si="6"/>
        <v>0</v>
      </c>
      <c r="BH120" s="172">
        <f t="shared" si="7"/>
        <v>0</v>
      </c>
      <c r="BI120" s="172">
        <f t="shared" si="8"/>
        <v>0</v>
      </c>
      <c r="BJ120" s="14" t="s">
        <v>204</v>
      </c>
      <c r="BK120" s="172">
        <f t="shared" si="9"/>
        <v>0</v>
      </c>
      <c r="BL120" s="14" t="s">
        <v>203</v>
      </c>
      <c r="BM120" s="171" t="s">
        <v>203</v>
      </c>
    </row>
    <row r="121" spans="1:65" s="2" customFormat="1" ht="16.5" customHeight="1">
      <c r="A121" s="29"/>
      <c r="B121" s="158"/>
      <c r="C121" s="159" t="s">
        <v>197</v>
      </c>
      <c r="D121" s="159" t="s">
        <v>199</v>
      </c>
      <c r="E121" s="160" t="s">
        <v>2614</v>
      </c>
      <c r="F121" s="161" t="s">
        <v>2615</v>
      </c>
      <c r="G121" s="162" t="s">
        <v>2292</v>
      </c>
      <c r="H121" s="163">
        <v>1</v>
      </c>
      <c r="I121" s="164"/>
      <c r="J121" s="165">
        <f t="shared" si="0"/>
        <v>0</v>
      </c>
      <c r="K121" s="166"/>
      <c r="L121" s="30"/>
      <c r="M121" s="167" t="s">
        <v>1</v>
      </c>
      <c r="N121" s="168" t="s">
        <v>45</v>
      </c>
      <c r="O121" s="55"/>
      <c r="P121" s="169">
        <f t="shared" si="1"/>
        <v>0</v>
      </c>
      <c r="Q121" s="169">
        <v>0</v>
      </c>
      <c r="R121" s="169">
        <f t="shared" si="2"/>
        <v>0</v>
      </c>
      <c r="S121" s="169">
        <v>0</v>
      </c>
      <c r="T121" s="170">
        <f t="shared" si="3"/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71" t="s">
        <v>203</v>
      </c>
      <c r="AT121" s="171" t="s">
        <v>199</v>
      </c>
      <c r="AU121" s="171" t="s">
        <v>87</v>
      </c>
      <c r="AY121" s="14" t="s">
        <v>196</v>
      </c>
      <c r="BE121" s="172">
        <f t="shared" si="4"/>
        <v>0</v>
      </c>
      <c r="BF121" s="172">
        <f t="shared" si="5"/>
        <v>0</v>
      </c>
      <c r="BG121" s="172">
        <f t="shared" si="6"/>
        <v>0</v>
      </c>
      <c r="BH121" s="172">
        <f t="shared" si="7"/>
        <v>0</v>
      </c>
      <c r="BI121" s="172">
        <f t="shared" si="8"/>
        <v>0</v>
      </c>
      <c r="BJ121" s="14" t="s">
        <v>204</v>
      </c>
      <c r="BK121" s="172">
        <f t="shared" si="9"/>
        <v>0</v>
      </c>
      <c r="BL121" s="14" t="s">
        <v>203</v>
      </c>
      <c r="BM121" s="171" t="s">
        <v>224</v>
      </c>
    </row>
    <row r="122" spans="1:65" s="2" customFormat="1" ht="16.5" customHeight="1">
      <c r="A122" s="29"/>
      <c r="B122" s="158"/>
      <c r="C122" s="159" t="s">
        <v>203</v>
      </c>
      <c r="D122" s="159" t="s">
        <v>199</v>
      </c>
      <c r="E122" s="160" t="s">
        <v>2616</v>
      </c>
      <c r="F122" s="161" t="s">
        <v>2617</v>
      </c>
      <c r="G122" s="162" t="s">
        <v>2292</v>
      </c>
      <c r="H122" s="163">
        <v>1</v>
      </c>
      <c r="I122" s="164"/>
      <c r="J122" s="165">
        <f t="shared" si="0"/>
        <v>0</v>
      </c>
      <c r="K122" s="166"/>
      <c r="L122" s="30"/>
      <c r="M122" s="167" t="s">
        <v>1</v>
      </c>
      <c r="N122" s="168" t="s">
        <v>45</v>
      </c>
      <c r="O122" s="55"/>
      <c r="P122" s="169">
        <f t="shared" si="1"/>
        <v>0</v>
      </c>
      <c r="Q122" s="169">
        <v>0</v>
      </c>
      <c r="R122" s="169">
        <f t="shared" si="2"/>
        <v>0</v>
      </c>
      <c r="S122" s="169">
        <v>0</v>
      </c>
      <c r="T122" s="170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71" t="s">
        <v>203</v>
      </c>
      <c r="AT122" s="171" t="s">
        <v>199</v>
      </c>
      <c r="AU122" s="171" t="s">
        <v>87</v>
      </c>
      <c r="AY122" s="14" t="s">
        <v>196</v>
      </c>
      <c r="BE122" s="172">
        <f t="shared" si="4"/>
        <v>0</v>
      </c>
      <c r="BF122" s="172">
        <f t="shared" si="5"/>
        <v>0</v>
      </c>
      <c r="BG122" s="172">
        <f t="shared" si="6"/>
        <v>0</v>
      </c>
      <c r="BH122" s="172">
        <f t="shared" si="7"/>
        <v>0</v>
      </c>
      <c r="BI122" s="172">
        <f t="shared" si="8"/>
        <v>0</v>
      </c>
      <c r="BJ122" s="14" t="s">
        <v>204</v>
      </c>
      <c r="BK122" s="172">
        <f t="shared" si="9"/>
        <v>0</v>
      </c>
      <c r="BL122" s="14" t="s">
        <v>203</v>
      </c>
      <c r="BM122" s="171" t="s">
        <v>217</v>
      </c>
    </row>
    <row r="123" spans="1:65" s="2" customFormat="1" ht="16.5" customHeight="1">
      <c r="A123" s="29"/>
      <c r="B123" s="158"/>
      <c r="C123" s="159" t="s">
        <v>219</v>
      </c>
      <c r="D123" s="159" t="s">
        <v>199</v>
      </c>
      <c r="E123" s="160" t="s">
        <v>2618</v>
      </c>
      <c r="F123" s="161" t="s">
        <v>2619</v>
      </c>
      <c r="G123" s="162" t="s">
        <v>2292</v>
      </c>
      <c r="H123" s="163">
        <v>1</v>
      </c>
      <c r="I123" s="164"/>
      <c r="J123" s="165">
        <f t="shared" si="0"/>
        <v>0</v>
      </c>
      <c r="K123" s="166"/>
      <c r="L123" s="30"/>
      <c r="M123" s="167" t="s">
        <v>1</v>
      </c>
      <c r="N123" s="168" t="s">
        <v>45</v>
      </c>
      <c r="O123" s="55"/>
      <c r="P123" s="169">
        <f t="shared" si="1"/>
        <v>0</v>
      </c>
      <c r="Q123" s="169">
        <v>0</v>
      </c>
      <c r="R123" s="169">
        <f t="shared" si="2"/>
        <v>0</v>
      </c>
      <c r="S123" s="169">
        <v>0</v>
      </c>
      <c r="T123" s="170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71" t="s">
        <v>203</v>
      </c>
      <c r="AT123" s="171" t="s">
        <v>199</v>
      </c>
      <c r="AU123" s="171" t="s">
        <v>87</v>
      </c>
      <c r="AY123" s="14" t="s">
        <v>196</v>
      </c>
      <c r="BE123" s="172">
        <f t="shared" si="4"/>
        <v>0</v>
      </c>
      <c r="BF123" s="172">
        <f t="shared" si="5"/>
        <v>0</v>
      </c>
      <c r="BG123" s="172">
        <f t="shared" si="6"/>
        <v>0</v>
      </c>
      <c r="BH123" s="172">
        <f t="shared" si="7"/>
        <v>0</v>
      </c>
      <c r="BI123" s="172">
        <f t="shared" si="8"/>
        <v>0</v>
      </c>
      <c r="BJ123" s="14" t="s">
        <v>204</v>
      </c>
      <c r="BK123" s="172">
        <f t="shared" si="9"/>
        <v>0</v>
      </c>
      <c r="BL123" s="14" t="s">
        <v>203</v>
      </c>
      <c r="BM123" s="171" t="s">
        <v>241</v>
      </c>
    </row>
    <row r="124" spans="1:65" s="2" customFormat="1" ht="16.5" customHeight="1">
      <c r="A124" s="29"/>
      <c r="B124" s="158"/>
      <c r="C124" s="159" t="s">
        <v>224</v>
      </c>
      <c r="D124" s="159" t="s">
        <v>199</v>
      </c>
      <c r="E124" s="160" t="s">
        <v>2620</v>
      </c>
      <c r="F124" s="161" t="s">
        <v>2621</v>
      </c>
      <c r="G124" s="162" t="s">
        <v>2292</v>
      </c>
      <c r="H124" s="163">
        <v>1</v>
      </c>
      <c r="I124" s="164"/>
      <c r="J124" s="165">
        <f t="shared" si="0"/>
        <v>0</v>
      </c>
      <c r="K124" s="166"/>
      <c r="L124" s="30"/>
      <c r="M124" s="167" t="s">
        <v>1</v>
      </c>
      <c r="N124" s="168" t="s">
        <v>45</v>
      </c>
      <c r="O124" s="55"/>
      <c r="P124" s="169">
        <f t="shared" si="1"/>
        <v>0</v>
      </c>
      <c r="Q124" s="169">
        <v>0</v>
      </c>
      <c r="R124" s="169">
        <f t="shared" si="2"/>
        <v>0</v>
      </c>
      <c r="S124" s="169">
        <v>0</v>
      </c>
      <c r="T124" s="170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71" t="s">
        <v>203</v>
      </c>
      <c r="AT124" s="171" t="s">
        <v>199</v>
      </c>
      <c r="AU124" s="171" t="s">
        <v>87</v>
      </c>
      <c r="AY124" s="14" t="s">
        <v>196</v>
      </c>
      <c r="BE124" s="172">
        <f t="shared" si="4"/>
        <v>0</v>
      </c>
      <c r="BF124" s="172">
        <f t="shared" si="5"/>
        <v>0</v>
      </c>
      <c r="BG124" s="172">
        <f t="shared" si="6"/>
        <v>0</v>
      </c>
      <c r="BH124" s="172">
        <f t="shared" si="7"/>
        <v>0</v>
      </c>
      <c r="BI124" s="172">
        <f t="shared" si="8"/>
        <v>0</v>
      </c>
      <c r="BJ124" s="14" t="s">
        <v>204</v>
      </c>
      <c r="BK124" s="172">
        <f t="shared" si="9"/>
        <v>0</v>
      </c>
      <c r="BL124" s="14" t="s">
        <v>203</v>
      </c>
      <c r="BM124" s="171" t="s">
        <v>249</v>
      </c>
    </row>
    <row r="125" spans="1:65" s="2" customFormat="1" ht="16.5" customHeight="1">
      <c r="A125" s="29"/>
      <c r="B125" s="158"/>
      <c r="C125" s="159" t="s">
        <v>228</v>
      </c>
      <c r="D125" s="159" t="s">
        <v>199</v>
      </c>
      <c r="E125" s="160" t="s">
        <v>2622</v>
      </c>
      <c r="F125" s="161" t="s">
        <v>2623</v>
      </c>
      <c r="G125" s="162" t="s">
        <v>2292</v>
      </c>
      <c r="H125" s="163">
        <v>1</v>
      </c>
      <c r="I125" s="164"/>
      <c r="J125" s="165">
        <f t="shared" si="0"/>
        <v>0</v>
      </c>
      <c r="K125" s="166"/>
      <c r="L125" s="30"/>
      <c r="M125" s="167" t="s">
        <v>1</v>
      </c>
      <c r="N125" s="168" t="s">
        <v>45</v>
      </c>
      <c r="O125" s="55"/>
      <c r="P125" s="169">
        <f t="shared" si="1"/>
        <v>0</v>
      </c>
      <c r="Q125" s="169">
        <v>0</v>
      </c>
      <c r="R125" s="169">
        <f t="shared" si="2"/>
        <v>0</v>
      </c>
      <c r="S125" s="169">
        <v>0</v>
      </c>
      <c r="T125" s="170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1" t="s">
        <v>203</v>
      </c>
      <c r="AT125" s="171" t="s">
        <v>199</v>
      </c>
      <c r="AU125" s="171" t="s">
        <v>87</v>
      </c>
      <c r="AY125" s="14" t="s">
        <v>196</v>
      </c>
      <c r="BE125" s="172">
        <f t="shared" si="4"/>
        <v>0</v>
      </c>
      <c r="BF125" s="172">
        <f t="shared" si="5"/>
        <v>0</v>
      </c>
      <c r="BG125" s="172">
        <f t="shared" si="6"/>
        <v>0</v>
      </c>
      <c r="BH125" s="172">
        <f t="shared" si="7"/>
        <v>0</v>
      </c>
      <c r="BI125" s="172">
        <f t="shared" si="8"/>
        <v>0</v>
      </c>
      <c r="BJ125" s="14" t="s">
        <v>204</v>
      </c>
      <c r="BK125" s="172">
        <f t="shared" si="9"/>
        <v>0</v>
      </c>
      <c r="BL125" s="14" t="s">
        <v>203</v>
      </c>
      <c r="BM125" s="171" t="s">
        <v>257</v>
      </c>
    </row>
    <row r="126" spans="1:65" s="2" customFormat="1" ht="16.5" customHeight="1">
      <c r="A126" s="29"/>
      <c r="B126" s="158"/>
      <c r="C126" s="159" t="s">
        <v>237</v>
      </c>
      <c r="D126" s="159" t="s">
        <v>199</v>
      </c>
      <c r="E126" s="160" t="s">
        <v>2624</v>
      </c>
      <c r="F126" s="161" t="s">
        <v>2625</v>
      </c>
      <c r="G126" s="162" t="s">
        <v>2292</v>
      </c>
      <c r="H126" s="163">
        <v>1</v>
      </c>
      <c r="I126" s="164"/>
      <c r="J126" s="165">
        <f t="shared" si="0"/>
        <v>0</v>
      </c>
      <c r="K126" s="166"/>
      <c r="L126" s="30"/>
      <c r="M126" s="167" t="s">
        <v>1</v>
      </c>
      <c r="N126" s="168" t="s">
        <v>45</v>
      </c>
      <c r="O126" s="55"/>
      <c r="P126" s="169">
        <f t="shared" si="1"/>
        <v>0</v>
      </c>
      <c r="Q126" s="169">
        <v>0</v>
      </c>
      <c r="R126" s="169">
        <f t="shared" si="2"/>
        <v>0</v>
      </c>
      <c r="S126" s="169">
        <v>0</v>
      </c>
      <c r="T126" s="170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71" t="s">
        <v>203</v>
      </c>
      <c r="AT126" s="171" t="s">
        <v>199</v>
      </c>
      <c r="AU126" s="171" t="s">
        <v>87</v>
      </c>
      <c r="AY126" s="14" t="s">
        <v>196</v>
      </c>
      <c r="BE126" s="172">
        <f t="shared" si="4"/>
        <v>0</v>
      </c>
      <c r="BF126" s="172">
        <f t="shared" si="5"/>
        <v>0</v>
      </c>
      <c r="BG126" s="172">
        <f t="shared" si="6"/>
        <v>0</v>
      </c>
      <c r="BH126" s="172">
        <f t="shared" si="7"/>
        <v>0</v>
      </c>
      <c r="BI126" s="172">
        <f t="shared" si="8"/>
        <v>0</v>
      </c>
      <c r="BJ126" s="14" t="s">
        <v>204</v>
      </c>
      <c r="BK126" s="172">
        <f t="shared" si="9"/>
        <v>0</v>
      </c>
      <c r="BL126" s="14" t="s">
        <v>203</v>
      </c>
      <c r="BM126" s="171" t="s">
        <v>265</v>
      </c>
    </row>
    <row r="127" spans="1:65" s="2" customFormat="1" ht="16.5" customHeight="1">
      <c r="A127" s="29"/>
      <c r="B127" s="158"/>
      <c r="C127" s="159" t="s">
        <v>245</v>
      </c>
      <c r="D127" s="159" t="s">
        <v>199</v>
      </c>
      <c r="E127" s="160" t="s">
        <v>2626</v>
      </c>
      <c r="F127" s="161" t="s">
        <v>2627</v>
      </c>
      <c r="G127" s="162" t="s">
        <v>222</v>
      </c>
      <c r="H127" s="163">
        <v>31</v>
      </c>
      <c r="I127" s="164"/>
      <c r="J127" s="165">
        <f t="shared" si="0"/>
        <v>0</v>
      </c>
      <c r="K127" s="166"/>
      <c r="L127" s="30"/>
      <c r="M127" s="167" t="s">
        <v>1</v>
      </c>
      <c r="N127" s="168" t="s">
        <v>45</v>
      </c>
      <c r="O127" s="55"/>
      <c r="P127" s="169">
        <f t="shared" si="1"/>
        <v>0</v>
      </c>
      <c r="Q127" s="169">
        <v>0</v>
      </c>
      <c r="R127" s="169">
        <f t="shared" si="2"/>
        <v>0</v>
      </c>
      <c r="S127" s="169">
        <v>0</v>
      </c>
      <c r="T127" s="170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1" t="s">
        <v>203</v>
      </c>
      <c r="AT127" s="171" t="s">
        <v>199</v>
      </c>
      <c r="AU127" s="171" t="s">
        <v>87</v>
      </c>
      <c r="AY127" s="14" t="s">
        <v>196</v>
      </c>
      <c r="BE127" s="172">
        <f t="shared" si="4"/>
        <v>0</v>
      </c>
      <c r="BF127" s="172">
        <f t="shared" si="5"/>
        <v>0</v>
      </c>
      <c r="BG127" s="172">
        <f t="shared" si="6"/>
        <v>0</v>
      </c>
      <c r="BH127" s="172">
        <f t="shared" si="7"/>
        <v>0</v>
      </c>
      <c r="BI127" s="172">
        <f t="shared" si="8"/>
        <v>0</v>
      </c>
      <c r="BJ127" s="14" t="s">
        <v>204</v>
      </c>
      <c r="BK127" s="172">
        <f t="shared" si="9"/>
        <v>0</v>
      </c>
      <c r="BL127" s="14" t="s">
        <v>203</v>
      </c>
      <c r="BM127" s="171" t="s">
        <v>271</v>
      </c>
    </row>
    <row r="128" spans="1:65" s="2" customFormat="1" ht="16.5" customHeight="1">
      <c r="A128" s="29"/>
      <c r="B128" s="158"/>
      <c r="C128" s="159" t="s">
        <v>249</v>
      </c>
      <c r="D128" s="159" t="s">
        <v>199</v>
      </c>
      <c r="E128" s="160" t="s">
        <v>2628</v>
      </c>
      <c r="F128" s="161" t="s">
        <v>2629</v>
      </c>
      <c r="G128" s="162" t="s">
        <v>2292</v>
      </c>
      <c r="H128" s="163">
        <v>1</v>
      </c>
      <c r="I128" s="164"/>
      <c r="J128" s="165">
        <f t="shared" si="0"/>
        <v>0</v>
      </c>
      <c r="K128" s="166"/>
      <c r="L128" s="30"/>
      <c r="M128" s="167" t="s">
        <v>1</v>
      </c>
      <c r="N128" s="168" t="s">
        <v>45</v>
      </c>
      <c r="O128" s="55"/>
      <c r="P128" s="169">
        <f t="shared" si="1"/>
        <v>0</v>
      </c>
      <c r="Q128" s="169">
        <v>0</v>
      </c>
      <c r="R128" s="169">
        <f t="shared" si="2"/>
        <v>0</v>
      </c>
      <c r="S128" s="169">
        <v>0</v>
      </c>
      <c r="T128" s="170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71" t="s">
        <v>203</v>
      </c>
      <c r="AT128" s="171" t="s">
        <v>199</v>
      </c>
      <c r="AU128" s="171" t="s">
        <v>87</v>
      </c>
      <c r="AY128" s="14" t="s">
        <v>196</v>
      </c>
      <c r="BE128" s="172">
        <f t="shared" si="4"/>
        <v>0</v>
      </c>
      <c r="BF128" s="172">
        <f t="shared" si="5"/>
        <v>0</v>
      </c>
      <c r="BG128" s="172">
        <f t="shared" si="6"/>
        <v>0</v>
      </c>
      <c r="BH128" s="172">
        <f t="shared" si="7"/>
        <v>0</v>
      </c>
      <c r="BI128" s="172">
        <f t="shared" si="8"/>
        <v>0</v>
      </c>
      <c r="BJ128" s="14" t="s">
        <v>204</v>
      </c>
      <c r="BK128" s="172">
        <f t="shared" si="9"/>
        <v>0</v>
      </c>
      <c r="BL128" s="14" t="s">
        <v>203</v>
      </c>
      <c r="BM128" s="171" t="s">
        <v>279</v>
      </c>
    </row>
    <row r="129" spans="1:65" s="2" customFormat="1" ht="16.5" customHeight="1">
      <c r="A129" s="29"/>
      <c r="B129" s="158"/>
      <c r="C129" s="159" t="s">
        <v>253</v>
      </c>
      <c r="D129" s="159" t="s">
        <v>199</v>
      </c>
      <c r="E129" s="160" t="s">
        <v>2630</v>
      </c>
      <c r="F129" s="161" t="s">
        <v>2631</v>
      </c>
      <c r="G129" s="162" t="s">
        <v>2292</v>
      </c>
      <c r="H129" s="163">
        <v>1</v>
      </c>
      <c r="I129" s="164"/>
      <c r="J129" s="165">
        <f t="shared" si="0"/>
        <v>0</v>
      </c>
      <c r="K129" s="166"/>
      <c r="L129" s="30"/>
      <c r="M129" s="167" t="s">
        <v>1</v>
      </c>
      <c r="N129" s="168" t="s">
        <v>45</v>
      </c>
      <c r="O129" s="55"/>
      <c r="P129" s="169">
        <f t="shared" si="1"/>
        <v>0</v>
      </c>
      <c r="Q129" s="169">
        <v>0</v>
      </c>
      <c r="R129" s="169">
        <f t="shared" si="2"/>
        <v>0</v>
      </c>
      <c r="S129" s="169">
        <v>0</v>
      </c>
      <c r="T129" s="170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1" t="s">
        <v>203</v>
      </c>
      <c r="AT129" s="171" t="s">
        <v>199</v>
      </c>
      <c r="AU129" s="171" t="s">
        <v>87</v>
      </c>
      <c r="AY129" s="14" t="s">
        <v>196</v>
      </c>
      <c r="BE129" s="172">
        <f t="shared" si="4"/>
        <v>0</v>
      </c>
      <c r="BF129" s="172">
        <f t="shared" si="5"/>
        <v>0</v>
      </c>
      <c r="BG129" s="172">
        <f t="shared" si="6"/>
        <v>0</v>
      </c>
      <c r="BH129" s="172">
        <f t="shared" si="7"/>
        <v>0</v>
      </c>
      <c r="BI129" s="172">
        <f t="shared" si="8"/>
        <v>0</v>
      </c>
      <c r="BJ129" s="14" t="s">
        <v>204</v>
      </c>
      <c r="BK129" s="172">
        <f t="shared" si="9"/>
        <v>0</v>
      </c>
      <c r="BL129" s="14" t="s">
        <v>203</v>
      </c>
      <c r="BM129" s="171" t="s">
        <v>286</v>
      </c>
    </row>
    <row r="130" spans="1:65" s="2" customFormat="1" ht="16.5" customHeight="1">
      <c r="A130" s="29"/>
      <c r="B130" s="158"/>
      <c r="C130" s="159" t="s">
        <v>257</v>
      </c>
      <c r="D130" s="159" t="s">
        <v>199</v>
      </c>
      <c r="E130" s="160" t="s">
        <v>2632</v>
      </c>
      <c r="F130" s="161" t="s">
        <v>2633</v>
      </c>
      <c r="G130" s="162" t="s">
        <v>2292</v>
      </c>
      <c r="H130" s="163">
        <v>1</v>
      </c>
      <c r="I130" s="164"/>
      <c r="J130" s="165">
        <f t="shared" si="0"/>
        <v>0</v>
      </c>
      <c r="K130" s="166"/>
      <c r="L130" s="30"/>
      <c r="M130" s="167" t="s">
        <v>1</v>
      </c>
      <c r="N130" s="168" t="s">
        <v>45</v>
      </c>
      <c r="O130" s="55"/>
      <c r="P130" s="169">
        <f t="shared" si="1"/>
        <v>0</v>
      </c>
      <c r="Q130" s="169">
        <v>0</v>
      </c>
      <c r="R130" s="169">
        <f t="shared" si="2"/>
        <v>0</v>
      </c>
      <c r="S130" s="169">
        <v>0</v>
      </c>
      <c r="T130" s="170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1" t="s">
        <v>203</v>
      </c>
      <c r="AT130" s="171" t="s">
        <v>199</v>
      </c>
      <c r="AU130" s="171" t="s">
        <v>87</v>
      </c>
      <c r="AY130" s="14" t="s">
        <v>196</v>
      </c>
      <c r="BE130" s="172">
        <f t="shared" si="4"/>
        <v>0</v>
      </c>
      <c r="BF130" s="172">
        <f t="shared" si="5"/>
        <v>0</v>
      </c>
      <c r="BG130" s="172">
        <f t="shared" si="6"/>
        <v>0</v>
      </c>
      <c r="BH130" s="172">
        <f t="shared" si="7"/>
        <v>0</v>
      </c>
      <c r="BI130" s="172">
        <f t="shared" si="8"/>
        <v>0</v>
      </c>
      <c r="BJ130" s="14" t="s">
        <v>204</v>
      </c>
      <c r="BK130" s="172">
        <f t="shared" si="9"/>
        <v>0</v>
      </c>
      <c r="BL130" s="14" t="s">
        <v>203</v>
      </c>
      <c r="BM130" s="171" t="s">
        <v>294</v>
      </c>
    </row>
    <row r="131" spans="1:65" s="2" customFormat="1" ht="16.5" customHeight="1">
      <c r="A131" s="29"/>
      <c r="B131" s="158"/>
      <c r="C131" s="159" t="s">
        <v>8</v>
      </c>
      <c r="D131" s="159" t="s">
        <v>199</v>
      </c>
      <c r="E131" s="160" t="s">
        <v>2634</v>
      </c>
      <c r="F131" s="161" t="s">
        <v>2635</v>
      </c>
      <c r="G131" s="162" t="s">
        <v>2429</v>
      </c>
      <c r="H131" s="163">
        <v>4</v>
      </c>
      <c r="I131" s="164"/>
      <c r="J131" s="165">
        <f t="shared" si="0"/>
        <v>0</v>
      </c>
      <c r="K131" s="166"/>
      <c r="L131" s="30"/>
      <c r="M131" s="167" t="s">
        <v>1</v>
      </c>
      <c r="N131" s="168" t="s">
        <v>45</v>
      </c>
      <c r="O131" s="55"/>
      <c r="P131" s="169">
        <f t="shared" si="1"/>
        <v>0</v>
      </c>
      <c r="Q131" s="169">
        <v>0</v>
      </c>
      <c r="R131" s="169">
        <f t="shared" si="2"/>
        <v>0</v>
      </c>
      <c r="S131" s="169">
        <v>0</v>
      </c>
      <c r="T131" s="170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1" t="s">
        <v>203</v>
      </c>
      <c r="AT131" s="171" t="s">
        <v>199</v>
      </c>
      <c r="AU131" s="171" t="s">
        <v>87</v>
      </c>
      <c r="AY131" s="14" t="s">
        <v>196</v>
      </c>
      <c r="BE131" s="172">
        <f t="shared" si="4"/>
        <v>0</v>
      </c>
      <c r="BF131" s="172">
        <f t="shared" si="5"/>
        <v>0</v>
      </c>
      <c r="BG131" s="172">
        <f t="shared" si="6"/>
        <v>0</v>
      </c>
      <c r="BH131" s="172">
        <f t="shared" si="7"/>
        <v>0</v>
      </c>
      <c r="BI131" s="172">
        <f t="shared" si="8"/>
        <v>0</v>
      </c>
      <c r="BJ131" s="14" t="s">
        <v>204</v>
      </c>
      <c r="BK131" s="172">
        <f t="shared" si="9"/>
        <v>0</v>
      </c>
      <c r="BL131" s="14" t="s">
        <v>203</v>
      </c>
      <c r="BM131" s="171" t="s">
        <v>302</v>
      </c>
    </row>
    <row r="132" spans="1:65" s="2" customFormat="1" ht="16.5" customHeight="1">
      <c r="A132" s="29"/>
      <c r="B132" s="158"/>
      <c r="C132" s="159" t="s">
        <v>265</v>
      </c>
      <c r="D132" s="159" t="s">
        <v>199</v>
      </c>
      <c r="E132" s="160" t="s">
        <v>2636</v>
      </c>
      <c r="F132" s="161" t="s">
        <v>2637</v>
      </c>
      <c r="G132" s="162" t="s">
        <v>2429</v>
      </c>
      <c r="H132" s="163">
        <v>12</v>
      </c>
      <c r="I132" s="164"/>
      <c r="J132" s="165">
        <f t="shared" si="0"/>
        <v>0</v>
      </c>
      <c r="K132" s="166"/>
      <c r="L132" s="30"/>
      <c r="M132" s="167" t="s">
        <v>1</v>
      </c>
      <c r="N132" s="168" t="s">
        <v>45</v>
      </c>
      <c r="O132" s="55"/>
      <c r="P132" s="169">
        <f t="shared" si="1"/>
        <v>0</v>
      </c>
      <c r="Q132" s="169">
        <v>0</v>
      </c>
      <c r="R132" s="169">
        <f t="shared" si="2"/>
        <v>0</v>
      </c>
      <c r="S132" s="169">
        <v>0</v>
      </c>
      <c r="T132" s="170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1" t="s">
        <v>203</v>
      </c>
      <c r="AT132" s="171" t="s">
        <v>199</v>
      </c>
      <c r="AU132" s="171" t="s">
        <v>87</v>
      </c>
      <c r="AY132" s="14" t="s">
        <v>196</v>
      </c>
      <c r="BE132" s="172">
        <f t="shared" si="4"/>
        <v>0</v>
      </c>
      <c r="BF132" s="172">
        <f t="shared" si="5"/>
        <v>0</v>
      </c>
      <c r="BG132" s="172">
        <f t="shared" si="6"/>
        <v>0</v>
      </c>
      <c r="BH132" s="172">
        <f t="shared" si="7"/>
        <v>0</v>
      </c>
      <c r="BI132" s="172">
        <f t="shared" si="8"/>
        <v>0</v>
      </c>
      <c r="BJ132" s="14" t="s">
        <v>204</v>
      </c>
      <c r="BK132" s="172">
        <f t="shared" si="9"/>
        <v>0</v>
      </c>
      <c r="BL132" s="14" t="s">
        <v>203</v>
      </c>
      <c r="BM132" s="171" t="s">
        <v>308</v>
      </c>
    </row>
    <row r="133" spans="1:65" s="2" customFormat="1" ht="16.5" customHeight="1">
      <c r="A133" s="29"/>
      <c r="B133" s="158"/>
      <c r="C133" s="159" t="s">
        <v>267</v>
      </c>
      <c r="D133" s="159" t="s">
        <v>199</v>
      </c>
      <c r="E133" s="160" t="s">
        <v>2638</v>
      </c>
      <c r="F133" s="161" t="s">
        <v>2639</v>
      </c>
      <c r="G133" s="162" t="s">
        <v>2292</v>
      </c>
      <c r="H133" s="163">
        <v>1</v>
      </c>
      <c r="I133" s="164"/>
      <c r="J133" s="165">
        <f t="shared" si="0"/>
        <v>0</v>
      </c>
      <c r="K133" s="166"/>
      <c r="L133" s="30"/>
      <c r="M133" s="184" t="s">
        <v>1</v>
      </c>
      <c r="N133" s="185" t="s">
        <v>45</v>
      </c>
      <c r="O133" s="186"/>
      <c r="P133" s="187">
        <f t="shared" si="1"/>
        <v>0</v>
      </c>
      <c r="Q133" s="187">
        <v>0</v>
      </c>
      <c r="R133" s="187">
        <f t="shared" si="2"/>
        <v>0</v>
      </c>
      <c r="S133" s="187">
        <v>0</v>
      </c>
      <c r="T133" s="188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1" t="s">
        <v>203</v>
      </c>
      <c r="AT133" s="171" t="s">
        <v>199</v>
      </c>
      <c r="AU133" s="171" t="s">
        <v>87</v>
      </c>
      <c r="AY133" s="14" t="s">
        <v>196</v>
      </c>
      <c r="BE133" s="172">
        <f t="shared" si="4"/>
        <v>0</v>
      </c>
      <c r="BF133" s="172">
        <f t="shared" si="5"/>
        <v>0</v>
      </c>
      <c r="BG133" s="172">
        <f t="shared" si="6"/>
        <v>0</v>
      </c>
      <c r="BH133" s="172">
        <f t="shared" si="7"/>
        <v>0</v>
      </c>
      <c r="BI133" s="172">
        <f t="shared" si="8"/>
        <v>0</v>
      </c>
      <c r="BJ133" s="14" t="s">
        <v>204</v>
      </c>
      <c r="BK133" s="172">
        <f t="shared" si="9"/>
        <v>0</v>
      </c>
      <c r="BL133" s="14" t="s">
        <v>203</v>
      </c>
      <c r="BM133" s="171" t="s">
        <v>314</v>
      </c>
    </row>
    <row r="134" spans="1:65" s="2" customFormat="1" ht="6.95" customHeight="1">
      <c r="A134" s="29"/>
      <c r="B134" s="44"/>
      <c r="C134" s="45"/>
      <c r="D134" s="45"/>
      <c r="E134" s="45"/>
      <c r="F134" s="45"/>
      <c r="G134" s="45"/>
      <c r="H134" s="45"/>
      <c r="I134" s="117"/>
      <c r="J134" s="45"/>
      <c r="K134" s="45"/>
      <c r="L134" s="30"/>
      <c r="M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</sheetData>
  <autoFilter ref="C116:K133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08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4" t="s">
        <v>121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87</v>
      </c>
    </row>
    <row r="4" spans="1:46" s="1" customFormat="1" ht="24.95" hidden="1" customHeight="1">
      <c r="B4" s="17"/>
      <c r="D4" s="18" t="s">
        <v>153</v>
      </c>
      <c r="I4" s="90"/>
      <c r="L4" s="17"/>
      <c r="M4" s="92" t="s">
        <v>10</v>
      </c>
      <c r="AT4" s="14" t="s">
        <v>3</v>
      </c>
    </row>
    <row r="5" spans="1:46" s="1" customFormat="1" ht="6.95" hidden="1" customHeight="1">
      <c r="B5" s="17"/>
      <c r="I5" s="90"/>
      <c r="L5" s="17"/>
    </row>
    <row r="6" spans="1:46" s="1" customFormat="1" ht="12" hidden="1" customHeight="1">
      <c r="B6" s="17"/>
      <c r="D6" s="24" t="s">
        <v>16</v>
      </c>
      <c r="I6" s="90"/>
      <c r="L6" s="17"/>
    </row>
    <row r="7" spans="1:46" s="1" customFormat="1" ht="16.5" hidden="1" customHeight="1">
      <c r="B7" s="17"/>
      <c r="E7" s="223" t="str">
        <f>'Rekapitulace stavby'!K6</f>
        <v>Revitalizace polyfunkčního bytového domu- ul.Petra Křičky č.p.3106, 3373 - Ostrava</v>
      </c>
      <c r="F7" s="224"/>
      <c r="G7" s="224"/>
      <c r="H7" s="224"/>
      <c r="I7" s="90"/>
      <c r="L7" s="17"/>
    </row>
    <row r="8" spans="1:46" s="2" customFormat="1" ht="12" hidden="1" customHeight="1">
      <c r="A8" s="29"/>
      <c r="B8" s="30"/>
      <c r="C8" s="29"/>
      <c r="D8" s="24" t="s">
        <v>154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hidden="1" customHeight="1">
      <c r="A9" s="29"/>
      <c r="B9" s="30"/>
      <c r="C9" s="29"/>
      <c r="D9" s="29"/>
      <c r="E9" s="210" t="s">
        <v>2642</v>
      </c>
      <c r="F9" s="225"/>
      <c r="G9" s="225"/>
      <c r="H9" s="225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 hidden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hidden="1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20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hidden="1" customHeight="1">
      <c r="A12" s="29"/>
      <c r="B12" s="30"/>
      <c r="C12" s="29"/>
      <c r="D12" s="24" t="s">
        <v>21</v>
      </c>
      <c r="E12" s="29"/>
      <c r="F12" s="22" t="s">
        <v>27</v>
      </c>
      <c r="G12" s="29"/>
      <c r="H12" s="29"/>
      <c r="I12" s="94" t="s">
        <v>23</v>
      </c>
      <c r="J12" s="52" t="str">
        <f>'Rekapitulace stavby'!AN8</f>
        <v>6. 3. 2020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hidden="1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hidden="1" customHeight="1">
      <c r="A14" s="29"/>
      <c r="B14" s="30"/>
      <c r="C14" s="29"/>
      <c r="D14" s="24" t="s">
        <v>25</v>
      </c>
      <c r="E14" s="29"/>
      <c r="F14" s="29"/>
      <c r="G14" s="29"/>
      <c r="H14" s="29"/>
      <c r="I14" s="94" t="s">
        <v>26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hidden="1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28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hidden="1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hidden="1" customHeight="1">
      <c r="A17" s="29"/>
      <c r="B17" s="30"/>
      <c r="C17" s="29"/>
      <c r="D17" s="24" t="s">
        <v>29</v>
      </c>
      <c r="E17" s="29"/>
      <c r="F17" s="29"/>
      <c r="G17" s="29"/>
      <c r="H17" s="29"/>
      <c r="I17" s="94" t="s">
        <v>26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hidden="1" customHeight="1">
      <c r="A18" s="29"/>
      <c r="B18" s="30"/>
      <c r="C18" s="29"/>
      <c r="D18" s="29"/>
      <c r="E18" s="226" t="str">
        <f>'Rekapitulace stavby'!E14</f>
        <v>Vyplň údaj</v>
      </c>
      <c r="F18" s="196"/>
      <c r="G18" s="196"/>
      <c r="H18" s="196"/>
      <c r="I18" s="94" t="s">
        <v>28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hidden="1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hidden="1" customHeight="1">
      <c r="A20" s="29"/>
      <c r="B20" s="30"/>
      <c r="C20" s="29"/>
      <c r="D20" s="24" t="s">
        <v>31</v>
      </c>
      <c r="E20" s="29"/>
      <c r="F20" s="29"/>
      <c r="G20" s="29"/>
      <c r="H20" s="29"/>
      <c r="I20" s="94" t="s">
        <v>26</v>
      </c>
      <c r="J20" s="22" t="str">
        <f>IF('Rekapitulace stavby'!AN16="","",'Rekapitulace stavby'!AN16)</f>
        <v>25872494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hidden="1" customHeight="1">
      <c r="A21" s="29"/>
      <c r="B21" s="30"/>
      <c r="C21" s="29"/>
      <c r="D21" s="29"/>
      <c r="E21" s="22" t="str">
        <f>IF('Rekapitulace stavby'!E17="","",'Rekapitulace stavby'!E17)</f>
        <v>MS-projekce s.r.o.</v>
      </c>
      <c r="F21" s="29"/>
      <c r="G21" s="29"/>
      <c r="H21" s="29"/>
      <c r="I21" s="94" t="s">
        <v>28</v>
      </c>
      <c r="J21" s="22" t="str">
        <f>IF('Rekapitulace stavby'!AN17="","",'Rekapitulace stavby'!AN17)</f>
        <v>CZ25872494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hidden="1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hidden="1" customHeight="1">
      <c r="A23" s="29"/>
      <c r="B23" s="30"/>
      <c r="C23" s="29"/>
      <c r="D23" s="24" t="s">
        <v>36</v>
      </c>
      <c r="E23" s="29"/>
      <c r="F23" s="29"/>
      <c r="G23" s="29"/>
      <c r="H23" s="29"/>
      <c r="I23" s="94" t="s">
        <v>26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hidden="1" customHeight="1">
      <c r="A24" s="29"/>
      <c r="B24" s="30"/>
      <c r="C24" s="29"/>
      <c r="D24" s="29"/>
      <c r="E24" s="22" t="str">
        <f>IF('Rekapitulace stavby'!E20="","",'Rekapitulace stavby'!E20)</f>
        <v/>
      </c>
      <c r="F24" s="29"/>
      <c r="G24" s="29"/>
      <c r="H24" s="29"/>
      <c r="I24" s="94" t="s">
        <v>28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hidden="1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hidden="1" customHeight="1">
      <c r="A26" s="29"/>
      <c r="B26" s="30"/>
      <c r="C26" s="29"/>
      <c r="D26" s="24" t="s">
        <v>38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hidden="1" customHeight="1">
      <c r="A27" s="95"/>
      <c r="B27" s="96"/>
      <c r="C27" s="95"/>
      <c r="D27" s="95"/>
      <c r="E27" s="201" t="s">
        <v>1</v>
      </c>
      <c r="F27" s="201"/>
      <c r="G27" s="201"/>
      <c r="H27" s="201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hidden="1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hidden="1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hidden="1" customHeight="1">
      <c r="A30" s="29"/>
      <c r="B30" s="30"/>
      <c r="C30" s="29"/>
      <c r="D30" s="100" t="s">
        <v>39</v>
      </c>
      <c r="E30" s="29"/>
      <c r="F30" s="29"/>
      <c r="G30" s="29"/>
      <c r="H30" s="29"/>
      <c r="I30" s="93"/>
      <c r="J30" s="68">
        <f>ROUND(J120,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hidden="1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hidden="1" customHeight="1">
      <c r="A32" s="29"/>
      <c r="B32" s="30"/>
      <c r="C32" s="29"/>
      <c r="D32" s="29"/>
      <c r="E32" s="29"/>
      <c r="F32" s="33" t="s">
        <v>41</v>
      </c>
      <c r="G32" s="29"/>
      <c r="H32" s="29"/>
      <c r="I32" s="101" t="s">
        <v>40</v>
      </c>
      <c r="J32" s="33" t="s">
        <v>42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102" t="s">
        <v>43</v>
      </c>
      <c r="E33" s="24" t="s">
        <v>44</v>
      </c>
      <c r="F33" s="103">
        <f>ROUND((SUM(BE120:BE156)),  2)</f>
        <v>0</v>
      </c>
      <c r="G33" s="29"/>
      <c r="H33" s="29"/>
      <c r="I33" s="104">
        <v>0.21</v>
      </c>
      <c r="J33" s="103">
        <f>ROUND(((SUM(BE120:BE156))*I33),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4" t="s">
        <v>45</v>
      </c>
      <c r="F34" s="103">
        <f>ROUND((SUM(BF120:BF156)),  2)</f>
        <v>0</v>
      </c>
      <c r="G34" s="29"/>
      <c r="H34" s="29"/>
      <c r="I34" s="104">
        <v>0.15</v>
      </c>
      <c r="J34" s="103">
        <f>ROUND(((SUM(BF120:BF156))*I34),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46</v>
      </c>
      <c r="F35" s="103">
        <f>ROUND((SUM(BG120:BG156)),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47</v>
      </c>
      <c r="F36" s="103">
        <f>ROUND((SUM(BH120:BH156)),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48</v>
      </c>
      <c r="F37" s="103">
        <f>ROUND((SUM(BI120:BI156)),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hidden="1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hidden="1" customHeight="1">
      <c r="A39" s="29"/>
      <c r="B39" s="30"/>
      <c r="C39" s="105"/>
      <c r="D39" s="106" t="s">
        <v>49</v>
      </c>
      <c r="E39" s="57"/>
      <c r="F39" s="57"/>
      <c r="G39" s="107" t="s">
        <v>50</v>
      </c>
      <c r="H39" s="108" t="s">
        <v>51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hidden="1" customHeight="1">
      <c r="B41" s="17"/>
      <c r="I41" s="90"/>
      <c r="L41" s="17"/>
    </row>
    <row r="42" spans="1:31" s="1" customFormat="1" ht="14.45" hidden="1" customHeight="1">
      <c r="B42" s="17"/>
      <c r="I42" s="90"/>
      <c r="L42" s="17"/>
    </row>
    <row r="43" spans="1:31" s="1" customFormat="1" ht="14.45" hidden="1" customHeight="1">
      <c r="B43" s="17"/>
      <c r="I43" s="90"/>
      <c r="L43" s="17"/>
    </row>
    <row r="44" spans="1:31" s="1" customFormat="1" ht="14.45" hidden="1" customHeight="1">
      <c r="B44" s="17"/>
      <c r="I44" s="90"/>
      <c r="L44" s="17"/>
    </row>
    <row r="45" spans="1:31" s="1" customFormat="1" ht="14.45" hidden="1" customHeight="1">
      <c r="B45" s="17"/>
      <c r="I45" s="90"/>
      <c r="L45" s="17"/>
    </row>
    <row r="46" spans="1:31" s="1" customFormat="1" ht="14.45" hidden="1" customHeight="1">
      <c r="B46" s="17"/>
      <c r="I46" s="90"/>
      <c r="L46" s="17"/>
    </row>
    <row r="47" spans="1:31" s="1" customFormat="1" ht="14.45" hidden="1" customHeight="1">
      <c r="B47" s="17"/>
      <c r="I47" s="90"/>
      <c r="L47" s="17"/>
    </row>
    <row r="48" spans="1:31" s="1" customFormat="1" ht="14.45" hidden="1" customHeight="1">
      <c r="B48" s="17"/>
      <c r="I48" s="90"/>
      <c r="L48" s="17"/>
    </row>
    <row r="49" spans="1:31" s="1" customFormat="1" ht="14.45" hidden="1" customHeight="1">
      <c r="B49" s="17"/>
      <c r="I49" s="90"/>
      <c r="L49" s="17"/>
    </row>
    <row r="50" spans="1:31" s="2" customFormat="1" ht="14.45" hidden="1" customHeight="1">
      <c r="B50" s="39"/>
      <c r="D50" s="40" t="s">
        <v>52</v>
      </c>
      <c r="E50" s="41"/>
      <c r="F50" s="41"/>
      <c r="G50" s="40" t="s">
        <v>53</v>
      </c>
      <c r="H50" s="41"/>
      <c r="I50" s="112"/>
      <c r="J50" s="41"/>
      <c r="K50" s="41"/>
      <c r="L50" s="39"/>
    </row>
    <row r="51" spans="1:31" ht="11.25" hidden="1">
      <c r="B51" s="17"/>
      <c r="L51" s="17"/>
    </row>
    <row r="52" spans="1:31" ht="11.25" hidden="1">
      <c r="B52" s="17"/>
      <c r="L52" s="17"/>
    </row>
    <row r="53" spans="1:31" ht="11.25" hidden="1">
      <c r="B53" s="17"/>
      <c r="L53" s="17"/>
    </row>
    <row r="54" spans="1:31" ht="11.25" hidden="1">
      <c r="B54" s="17"/>
      <c r="L54" s="17"/>
    </row>
    <row r="55" spans="1:31" ht="11.25" hidden="1">
      <c r="B55" s="17"/>
      <c r="L55" s="17"/>
    </row>
    <row r="56" spans="1:31" ht="11.25" hidden="1">
      <c r="B56" s="17"/>
      <c r="L56" s="17"/>
    </row>
    <row r="57" spans="1:31" ht="11.25" hidden="1">
      <c r="B57" s="17"/>
      <c r="L57" s="17"/>
    </row>
    <row r="58" spans="1:31" ht="11.25" hidden="1">
      <c r="B58" s="17"/>
      <c r="L58" s="17"/>
    </row>
    <row r="59" spans="1:31" ht="11.25" hidden="1">
      <c r="B59" s="17"/>
      <c r="L59" s="17"/>
    </row>
    <row r="60" spans="1:31" ht="11.25" hidden="1">
      <c r="B60" s="17"/>
      <c r="L60" s="17"/>
    </row>
    <row r="61" spans="1:31" s="2" customFormat="1" ht="12.75" hidden="1">
      <c r="A61" s="29"/>
      <c r="B61" s="30"/>
      <c r="C61" s="29"/>
      <c r="D61" s="42" t="s">
        <v>54</v>
      </c>
      <c r="E61" s="32"/>
      <c r="F61" s="113" t="s">
        <v>55</v>
      </c>
      <c r="G61" s="42" t="s">
        <v>54</v>
      </c>
      <c r="H61" s="32"/>
      <c r="I61" s="114"/>
      <c r="J61" s="115" t="s">
        <v>55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 hidden="1">
      <c r="B62" s="17"/>
      <c r="L62" s="17"/>
    </row>
    <row r="63" spans="1:31" ht="11.25" hidden="1">
      <c r="B63" s="17"/>
      <c r="L63" s="17"/>
    </row>
    <row r="64" spans="1:31" ht="11.25" hidden="1">
      <c r="B64" s="17"/>
      <c r="L64" s="17"/>
    </row>
    <row r="65" spans="1:31" s="2" customFormat="1" ht="12.75" hidden="1">
      <c r="A65" s="29"/>
      <c r="B65" s="30"/>
      <c r="C65" s="29"/>
      <c r="D65" s="40" t="s">
        <v>56</v>
      </c>
      <c r="E65" s="43"/>
      <c r="F65" s="43"/>
      <c r="G65" s="40" t="s">
        <v>57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 hidden="1">
      <c r="B66" s="17"/>
      <c r="L66" s="17"/>
    </row>
    <row r="67" spans="1:31" ht="11.25" hidden="1">
      <c r="B67" s="17"/>
      <c r="L67" s="17"/>
    </row>
    <row r="68" spans="1:31" ht="11.25" hidden="1">
      <c r="B68" s="17"/>
      <c r="L68" s="17"/>
    </row>
    <row r="69" spans="1:31" ht="11.25" hidden="1">
      <c r="B69" s="17"/>
      <c r="L69" s="17"/>
    </row>
    <row r="70" spans="1:31" ht="11.25" hidden="1">
      <c r="B70" s="17"/>
      <c r="L70" s="17"/>
    </row>
    <row r="71" spans="1:31" ht="11.25" hidden="1">
      <c r="B71" s="17"/>
      <c r="L71" s="17"/>
    </row>
    <row r="72" spans="1:31" ht="11.25" hidden="1">
      <c r="B72" s="17"/>
      <c r="L72" s="17"/>
    </row>
    <row r="73" spans="1:31" ht="11.25" hidden="1">
      <c r="B73" s="17"/>
      <c r="L73" s="17"/>
    </row>
    <row r="74" spans="1:31" ht="11.25" hidden="1">
      <c r="B74" s="17"/>
      <c r="L74" s="17"/>
    </row>
    <row r="75" spans="1:31" ht="11.25" hidden="1">
      <c r="B75" s="17"/>
      <c r="L75" s="17"/>
    </row>
    <row r="76" spans="1:31" s="2" customFormat="1" ht="12.75" hidden="1">
      <c r="A76" s="29"/>
      <c r="B76" s="30"/>
      <c r="C76" s="29"/>
      <c r="D76" s="42" t="s">
        <v>54</v>
      </c>
      <c r="E76" s="32"/>
      <c r="F76" s="113" t="s">
        <v>55</v>
      </c>
      <c r="G76" s="42" t="s">
        <v>54</v>
      </c>
      <c r="H76" s="32"/>
      <c r="I76" s="114"/>
      <c r="J76" s="115" t="s">
        <v>55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hidden="1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hidden="1" customHeight="1">
      <c r="A82" s="29"/>
      <c r="B82" s="30"/>
      <c r="C82" s="18" t="s">
        <v>156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hidden="1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23" t="str">
        <f>E7</f>
        <v>Revitalizace polyfunkčního bytového domu- ul.Petra Křičky č.p.3106, 3373 - Ostrava</v>
      </c>
      <c r="F85" s="224"/>
      <c r="G85" s="224"/>
      <c r="H85" s="224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154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210" t="str">
        <f>E9</f>
        <v>0625 - BD č.p.3106 - Topení - č.p.18 - Uznatelné náklady</v>
      </c>
      <c r="F87" s="225"/>
      <c r="G87" s="225"/>
      <c r="H87" s="225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hidden="1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21</v>
      </c>
      <c r="D89" s="29"/>
      <c r="E89" s="29"/>
      <c r="F89" s="22" t="str">
        <f>F12</f>
        <v xml:space="preserve"> </v>
      </c>
      <c r="G89" s="29"/>
      <c r="H89" s="29"/>
      <c r="I89" s="94" t="s">
        <v>23</v>
      </c>
      <c r="J89" s="52" t="str">
        <f>IF(J12="","",J12)</f>
        <v>6. 3. 2020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hidden="1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hidden="1" customHeight="1">
      <c r="A91" s="29"/>
      <c r="B91" s="30"/>
      <c r="C91" s="24" t="s">
        <v>25</v>
      </c>
      <c r="D91" s="29"/>
      <c r="E91" s="29"/>
      <c r="F91" s="22" t="str">
        <f>E15</f>
        <v xml:space="preserve"> </v>
      </c>
      <c r="G91" s="29"/>
      <c r="H91" s="29"/>
      <c r="I91" s="94" t="s">
        <v>31</v>
      </c>
      <c r="J91" s="27" t="str">
        <f>E21</f>
        <v>MS-projekce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hidden="1" customHeight="1">
      <c r="A92" s="29"/>
      <c r="B92" s="30"/>
      <c r="C92" s="24" t="s">
        <v>29</v>
      </c>
      <c r="D92" s="29"/>
      <c r="E92" s="29"/>
      <c r="F92" s="22" t="str">
        <f>IF(E18="","",E18)</f>
        <v>Vyplň údaj</v>
      </c>
      <c r="G92" s="29"/>
      <c r="H92" s="29"/>
      <c r="I92" s="94" t="s">
        <v>36</v>
      </c>
      <c r="J92" s="27" t="str">
        <f>E24</f>
        <v/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9" t="s">
        <v>157</v>
      </c>
      <c r="D94" s="105"/>
      <c r="E94" s="105"/>
      <c r="F94" s="105"/>
      <c r="G94" s="105"/>
      <c r="H94" s="105"/>
      <c r="I94" s="120"/>
      <c r="J94" s="121" t="s">
        <v>158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hidden="1" customHeight="1">
      <c r="A96" s="29"/>
      <c r="B96" s="30"/>
      <c r="C96" s="122" t="s">
        <v>159</v>
      </c>
      <c r="D96" s="29"/>
      <c r="E96" s="29"/>
      <c r="F96" s="29"/>
      <c r="G96" s="29"/>
      <c r="H96" s="29"/>
      <c r="I96" s="93"/>
      <c r="J96" s="68">
        <f>J120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160</v>
      </c>
    </row>
    <row r="97" spans="1:31" s="9" customFormat="1" ht="24.95" hidden="1" customHeight="1">
      <c r="B97" s="123"/>
      <c r="D97" s="124" t="s">
        <v>2523</v>
      </c>
      <c r="E97" s="125"/>
      <c r="F97" s="125"/>
      <c r="G97" s="125"/>
      <c r="H97" s="125"/>
      <c r="I97" s="126"/>
      <c r="J97" s="127">
        <f>J121</f>
        <v>0</v>
      </c>
      <c r="L97" s="123"/>
    </row>
    <row r="98" spans="1:31" s="9" customFormat="1" ht="24.95" hidden="1" customHeight="1">
      <c r="B98" s="123"/>
      <c r="D98" s="124" t="s">
        <v>2524</v>
      </c>
      <c r="E98" s="125"/>
      <c r="F98" s="125"/>
      <c r="G98" s="125"/>
      <c r="H98" s="125"/>
      <c r="I98" s="126"/>
      <c r="J98" s="127">
        <f>J124</f>
        <v>0</v>
      </c>
      <c r="L98" s="123"/>
    </row>
    <row r="99" spans="1:31" s="9" customFormat="1" ht="24.95" hidden="1" customHeight="1">
      <c r="B99" s="123"/>
      <c r="D99" s="124" t="s">
        <v>2525</v>
      </c>
      <c r="E99" s="125"/>
      <c r="F99" s="125"/>
      <c r="G99" s="125"/>
      <c r="H99" s="125"/>
      <c r="I99" s="126"/>
      <c r="J99" s="127">
        <f>J128</f>
        <v>0</v>
      </c>
      <c r="L99" s="123"/>
    </row>
    <row r="100" spans="1:31" s="9" customFormat="1" ht="24.95" hidden="1" customHeight="1">
      <c r="B100" s="123"/>
      <c r="D100" s="124" t="s">
        <v>2526</v>
      </c>
      <c r="E100" s="125"/>
      <c r="F100" s="125"/>
      <c r="G100" s="125"/>
      <c r="H100" s="125"/>
      <c r="I100" s="126"/>
      <c r="J100" s="127">
        <f>J147</f>
        <v>0</v>
      </c>
      <c r="L100" s="123"/>
    </row>
    <row r="101" spans="1:31" s="2" customFormat="1" ht="21.75" hidden="1" customHeight="1">
      <c r="A101" s="29"/>
      <c r="B101" s="30"/>
      <c r="C101" s="29"/>
      <c r="D101" s="29"/>
      <c r="E101" s="29"/>
      <c r="F101" s="29"/>
      <c r="G101" s="29"/>
      <c r="H101" s="29"/>
      <c r="I101" s="93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31" s="2" customFormat="1" ht="6.95" hidden="1" customHeight="1">
      <c r="A102" s="29"/>
      <c r="B102" s="44"/>
      <c r="C102" s="45"/>
      <c r="D102" s="45"/>
      <c r="E102" s="45"/>
      <c r="F102" s="45"/>
      <c r="G102" s="45"/>
      <c r="H102" s="45"/>
      <c r="I102" s="117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ht="11.25" hidden="1"/>
    <row r="104" spans="1:31" ht="11.25" hidden="1"/>
    <row r="105" spans="1:31" ht="11.25" hidden="1"/>
    <row r="106" spans="1:31" s="2" customFormat="1" ht="6.95" customHeight="1">
      <c r="A106" s="29"/>
      <c r="B106" s="46"/>
      <c r="C106" s="47"/>
      <c r="D106" s="47"/>
      <c r="E106" s="47"/>
      <c r="F106" s="47"/>
      <c r="G106" s="47"/>
      <c r="H106" s="47"/>
      <c r="I106" s="118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24.95" customHeight="1">
      <c r="A107" s="29"/>
      <c r="B107" s="30"/>
      <c r="C107" s="18" t="s">
        <v>181</v>
      </c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16</v>
      </c>
      <c r="D109" s="29"/>
      <c r="E109" s="29"/>
      <c r="F109" s="29"/>
      <c r="G109" s="29"/>
      <c r="H109" s="29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23" t="str">
        <f>E7</f>
        <v>Revitalizace polyfunkčního bytového domu- ul.Petra Křičky č.p.3106, 3373 - Ostrava</v>
      </c>
      <c r="F110" s="224"/>
      <c r="G110" s="224"/>
      <c r="H110" s="224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154</v>
      </c>
      <c r="D111" s="29"/>
      <c r="E111" s="29"/>
      <c r="F111" s="29"/>
      <c r="G111" s="29"/>
      <c r="H111" s="29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10" t="str">
        <f>E9</f>
        <v>0625 - BD č.p.3106 - Topení - č.p.18 - Uznatelné náklady</v>
      </c>
      <c r="F112" s="225"/>
      <c r="G112" s="225"/>
      <c r="H112" s="225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93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21</v>
      </c>
      <c r="D114" s="29"/>
      <c r="E114" s="29"/>
      <c r="F114" s="22" t="str">
        <f>F12</f>
        <v xml:space="preserve"> </v>
      </c>
      <c r="G114" s="29"/>
      <c r="H114" s="29"/>
      <c r="I114" s="94" t="s">
        <v>23</v>
      </c>
      <c r="J114" s="52" t="str">
        <f>IF(J12="","",J12)</f>
        <v>6. 3. 2020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93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25</v>
      </c>
      <c r="D116" s="29"/>
      <c r="E116" s="29"/>
      <c r="F116" s="22" t="str">
        <f>E15</f>
        <v xml:space="preserve"> </v>
      </c>
      <c r="G116" s="29"/>
      <c r="H116" s="29"/>
      <c r="I116" s="94" t="s">
        <v>31</v>
      </c>
      <c r="J116" s="27" t="str">
        <f>E21</f>
        <v>MS-projekce s.r.o.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>
      <c r="A117" s="29"/>
      <c r="B117" s="30"/>
      <c r="C117" s="24" t="s">
        <v>29</v>
      </c>
      <c r="D117" s="29"/>
      <c r="E117" s="29"/>
      <c r="F117" s="22" t="str">
        <f>IF(E18="","",E18)</f>
        <v>Vyplň údaj</v>
      </c>
      <c r="G117" s="29"/>
      <c r="H117" s="29"/>
      <c r="I117" s="94" t="s">
        <v>36</v>
      </c>
      <c r="J117" s="27" t="str">
        <f>E24</f>
        <v/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0.35" customHeight="1">
      <c r="A118" s="29"/>
      <c r="B118" s="30"/>
      <c r="C118" s="29"/>
      <c r="D118" s="29"/>
      <c r="E118" s="29"/>
      <c r="F118" s="29"/>
      <c r="G118" s="29"/>
      <c r="H118" s="29"/>
      <c r="I118" s="93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11" customFormat="1" ht="29.25" customHeight="1">
      <c r="A119" s="133"/>
      <c r="B119" s="134"/>
      <c r="C119" s="135" t="s">
        <v>182</v>
      </c>
      <c r="D119" s="136" t="s">
        <v>64</v>
      </c>
      <c r="E119" s="136" t="s">
        <v>60</v>
      </c>
      <c r="F119" s="136" t="s">
        <v>61</v>
      </c>
      <c r="G119" s="136" t="s">
        <v>183</v>
      </c>
      <c r="H119" s="136" t="s">
        <v>184</v>
      </c>
      <c r="I119" s="137" t="s">
        <v>185</v>
      </c>
      <c r="J119" s="138" t="s">
        <v>158</v>
      </c>
      <c r="K119" s="139" t="s">
        <v>186</v>
      </c>
      <c r="L119" s="140"/>
      <c r="M119" s="59" t="s">
        <v>1</v>
      </c>
      <c r="N119" s="60" t="s">
        <v>43</v>
      </c>
      <c r="O119" s="60" t="s">
        <v>187</v>
      </c>
      <c r="P119" s="60" t="s">
        <v>188</v>
      </c>
      <c r="Q119" s="60" t="s">
        <v>189</v>
      </c>
      <c r="R119" s="60" t="s">
        <v>190</v>
      </c>
      <c r="S119" s="60" t="s">
        <v>191</v>
      </c>
      <c r="T119" s="61" t="s">
        <v>192</v>
      </c>
      <c r="U119" s="133"/>
      <c r="V119" s="133"/>
      <c r="W119" s="133"/>
      <c r="X119" s="133"/>
      <c r="Y119" s="133"/>
      <c r="Z119" s="133"/>
      <c r="AA119" s="133"/>
      <c r="AB119" s="133"/>
      <c r="AC119" s="133"/>
      <c r="AD119" s="133"/>
      <c r="AE119" s="133"/>
    </row>
    <row r="120" spans="1:65" s="2" customFormat="1" ht="22.9" customHeight="1">
      <c r="A120" s="29"/>
      <c r="B120" s="30"/>
      <c r="C120" s="66" t="s">
        <v>193</v>
      </c>
      <c r="D120" s="29"/>
      <c r="E120" s="29"/>
      <c r="F120" s="29"/>
      <c r="G120" s="29"/>
      <c r="H120" s="29"/>
      <c r="I120" s="93"/>
      <c r="J120" s="141">
        <f>BK120</f>
        <v>0</v>
      </c>
      <c r="K120" s="29"/>
      <c r="L120" s="30"/>
      <c r="M120" s="62"/>
      <c r="N120" s="53"/>
      <c r="O120" s="63"/>
      <c r="P120" s="142">
        <f>P121+P124+P128+P147</f>
        <v>0</v>
      </c>
      <c r="Q120" s="63"/>
      <c r="R120" s="142">
        <f>R121+R124+R128+R147</f>
        <v>0</v>
      </c>
      <c r="S120" s="63"/>
      <c r="T120" s="143">
        <f>T121+T124+T128+T147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78</v>
      </c>
      <c r="AU120" s="14" t="s">
        <v>160</v>
      </c>
      <c r="BK120" s="144">
        <f>BK121+BK124+BK128+BK147</f>
        <v>0</v>
      </c>
    </row>
    <row r="121" spans="1:65" s="12" customFormat="1" ht="25.9" customHeight="1">
      <c r="B121" s="145"/>
      <c r="D121" s="146" t="s">
        <v>78</v>
      </c>
      <c r="E121" s="147" t="s">
        <v>2527</v>
      </c>
      <c r="F121" s="147" t="s">
        <v>2528</v>
      </c>
      <c r="I121" s="148"/>
      <c r="J121" s="149">
        <f>BK121</f>
        <v>0</v>
      </c>
      <c r="L121" s="145"/>
      <c r="M121" s="150"/>
      <c r="N121" s="151"/>
      <c r="O121" s="151"/>
      <c r="P121" s="152">
        <f>SUM(P122:P123)</f>
        <v>0</v>
      </c>
      <c r="Q121" s="151"/>
      <c r="R121" s="152">
        <f>SUM(R122:R123)</f>
        <v>0</v>
      </c>
      <c r="S121" s="151"/>
      <c r="T121" s="153">
        <f>SUM(T122:T123)</f>
        <v>0</v>
      </c>
      <c r="AR121" s="146" t="s">
        <v>204</v>
      </c>
      <c r="AT121" s="154" t="s">
        <v>78</v>
      </c>
      <c r="AU121" s="154" t="s">
        <v>79</v>
      </c>
      <c r="AY121" s="146" t="s">
        <v>196</v>
      </c>
      <c r="BK121" s="155">
        <f>SUM(BK122:BK123)</f>
        <v>0</v>
      </c>
    </row>
    <row r="122" spans="1:65" s="2" customFormat="1" ht="16.5" customHeight="1">
      <c r="A122" s="29"/>
      <c r="B122" s="158"/>
      <c r="C122" s="159" t="s">
        <v>87</v>
      </c>
      <c r="D122" s="159" t="s">
        <v>199</v>
      </c>
      <c r="E122" s="160" t="s">
        <v>2529</v>
      </c>
      <c r="F122" s="161" t="s">
        <v>2530</v>
      </c>
      <c r="G122" s="162" t="s">
        <v>2292</v>
      </c>
      <c r="H122" s="163">
        <v>1</v>
      </c>
      <c r="I122" s="164"/>
      <c r="J122" s="165">
        <f>ROUND(I122*H122,2)</f>
        <v>0</v>
      </c>
      <c r="K122" s="166"/>
      <c r="L122" s="30"/>
      <c r="M122" s="167" t="s">
        <v>1</v>
      </c>
      <c r="N122" s="168" t="s">
        <v>45</v>
      </c>
      <c r="O122" s="55"/>
      <c r="P122" s="169">
        <f>O122*H122</f>
        <v>0</v>
      </c>
      <c r="Q122" s="169">
        <v>0</v>
      </c>
      <c r="R122" s="169">
        <f>Q122*H122</f>
        <v>0</v>
      </c>
      <c r="S122" s="169">
        <v>0</v>
      </c>
      <c r="T122" s="170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71" t="s">
        <v>265</v>
      </c>
      <c r="AT122" s="171" t="s">
        <v>199</v>
      </c>
      <c r="AU122" s="171" t="s">
        <v>87</v>
      </c>
      <c r="AY122" s="14" t="s">
        <v>196</v>
      </c>
      <c r="BE122" s="172">
        <f>IF(N122="základní",J122,0)</f>
        <v>0</v>
      </c>
      <c r="BF122" s="172">
        <f>IF(N122="snížená",J122,0)</f>
        <v>0</v>
      </c>
      <c r="BG122" s="172">
        <f>IF(N122="zákl. přenesená",J122,0)</f>
        <v>0</v>
      </c>
      <c r="BH122" s="172">
        <f>IF(N122="sníž. přenesená",J122,0)</f>
        <v>0</v>
      </c>
      <c r="BI122" s="172">
        <f>IF(N122="nulová",J122,0)</f>
        <v>0</v>
      </c>
      <c r="BJ122" s="14" t="s">
        <v>204</v>
      </c>
      <c r="BK122" s="172">
        <f>ROUND(I122*H122,2)</f>
        <v>0</v>
      </c>
      <c r="BL122" s="14" t="s">
        <v>265</v>
      </c>
      <c r="BM122" s="171" t="s">
        <v>204</v>
      </c>
    </row>
    <row r="123" spans="1:65" s="2" customFormat="1" ht="21.75" customHeight="1">
      <c r="A123" s="29"/>
      <c r="B123" s="158"/>
      <c r="C123" s="159" t="s">
        <v>204</v>
      </c>
      <c r="D123" s="159" t="s">
        <v>199</v>
      </c>
      <c r="E123" s="160" t="s">
        <v>2531</v>
      </c>
      <c r="F123" s="161" t="s">
        <v>2532</v>
      </c>
      <c r="G123" s="162" t="s">
        <v>2292</v>
      </c>
      <c r="H123" s="163">
        <v>1</v>
      </c>
      <c r="I123" s="164"/>
      <c r="J123" s="165">
        <f>ROUND(I123*H123,2)</f>
        <v>0</v>
      </c>
      <c r="K123" s="166"/>
      <c r="L123" s="30"/>
      <c r="M123" s="167" t="s">
        <v>1</v>
      </c>
      <c r="N123" s="168" t="s">
        <v>45</v>
      </c>
      <c r="O123" s="55"/>
      <c r="P123" s="169">
        <f>O123*H123</f>
        <v>0</v>
      </c>
      <c r="Q123" s="169">
        <v>0</v>
      </c>
      <c r="R123" s="169">
        <f>Q123*H123</f>
        <v>0</v>
      </c>
      <c r="S123" s="169">
        <v>0</v>
      </c>
      <c r="T123" s="170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71" t="s">
        <v>265</v>
      </c>
      <c r="AT123" s="171" t="s">
        <v>199</v>
      </c>
      <c r="AU123" s="171" t="s">
        <v>87</v>
      </c>
      <c r="AY123" s="14" t="s">
        <v>196</v>
      </c>
      <c r="BE123" s="172">
        <f>IF(N123="základní",J123,0)</f>
        <v>0</v>
      </c>
      <c r="BF123" s="172">
        <f>IF(N123="snížená",J123,0)</f>
        <v>0</v>
      </c>
      <c r="BG123" s="172">
        <f>IF(N123="zákl. přenesená",J123,0)</f>
        <v>0</v>
      </c>
      <c r="BH123" s="172">
        <f>IF(N123="sníž. přenesená",J123,0)</f>
        <v>0</v>
      </c>
      <c r="BI123" s="172">
        <f>IF(N123="nulová",J123,0)</f>
        <v>0</v>
      </c>
      <c r="BJ123" s="14" t="s">
        <v>204</v>
      </c>
      <c r="BK123" s="172">
        <f>ROUND(I123*H123,2)</f>
        <v>0</v>
      </c>
      <c r="BL123" s="14" t="s">
        <v>265</v>
      </c>
      <c r="BM123" s="171" t="s">
        <v>203</v>
      </c>
    </row>
    <row r="124" spans="1:65" s="12" customFormat="1" ht="25.9" customHeight="1">
      <c r="B124" s="145"/>
      <c r="D124" s="146" t="s">
        <v>78</v>
      </c>
      <c r="E124" s="147" t="s">
        <v>2533</v>
      </c>
      <c r="F124" s="147" t="s">
        <v>2534</v>
      </c>
      <c r="I124" s="148"/>
      <c r="J124" s="149">
        <f>BK124</f>
        <v>0</v>
      </c>
      <c r="L124" s="145"/>
      <c r="M124" s="150"/>
      <c r="N124" s="151"/>
      <c r="O124" s="151"/>
      <c r="P124" s="152">
        <f>SUM(P125:P127)</f>
        <v>0</v>
      </c>
      <c r="Q124" s="151"/>
      <c r="R124" s="152">
        <f>SUM(R125:R127)</f>
        <v>0</v>
      </c>
      <c r="S124" s="151"/>
      <c r="T124" s="153">
        <f>SUM(T125:T127)</f>
        <v>0</v>
      </c>
      <c r="AR124" s="146" t="s">
        <v>204</v>
      </c>
      <c r="AT124" s="154" t="s">
        <v>78</v>
      </c>
      <c r="AU124" s="154" t="s">
        <v>79</v>
      </c>
      <c r="AY124" s="146" t="s">
        <v>196</v>
      </c>
      <c r="BK124" s="155">
        <f>SUM(BK125:BK127)</f>
        <v>0</v>
      </c>
    </row>
    <row r="125" spans="1:65" s="2" customFormat="1" ht="21.75" customHeight="1">
      <c r="A125" s="29"/>
      <c r="B125" s="158"/>
      <c r="C125" s="159" t="s">
        <v>197</v>
      </c>
      <c r="D125" s="159" t="s">
        <v>199</v>
      </c>
      <c r="E125" s="160" t="s">
        <v>2535</v>
      </c>
      <c r="F125" s="161" t="s">
        <v>2536</v>
      </c>
      <c r="G125" s="162" t="s">
        <v>222</v>
      </c>
      <c r="H125" s="163">
        <v>1</v>
      </c>
      <c r="I125" s="164"/>
      <c r="J125" s="165">
        <f>ROUND(I125*H125,2)</f>
        <v>0</v>
      </c>
      <c r="K125" s="166"/>
      <c r="L125" s="30"/>
      <c r="M125" s="167" t="s">
        <v>1</v>
      </c>
      <c r="N125" s="168" t="s">
        <v>45</v>
      </c>
      <c r="O125" s="55"/>
      <c r="P125" s="169">
        <f>O125*H125</f>
        <v>0</v>
      </c>
      <c r="Q125" s="169">
        <v>0</v>
      </c>
      <c r="R125" s="169">
        <f>Q125*H125</f>
        <v>0</v>
      </c>
      <c r="S125" s="169">
        <v>0</v>
      </c>
      <c r="T125" s="170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1" t="s">
        <v>265</v>
      </c>
      <c r="AT125" s="171" t="s">
        <v>199</v>
      </c>
      <c r="AU125" s="171" t="s">
        <v>87</v>
      </c>
      <c r="AY125" s="14" t="s">
        <v>196</v>
      </c>
      <c r="BE125" s="172">
        <f>IF(N125="základní",J125,0)</f>
        <v>0</v>
      </c>
      <c r="BF125" s="172">
        <f>IF(N125="snížená",J125,0)</f>
        <v>0</v>
      </c>
      <c r="BG125" s="172">
        <f>IF(N125="zákl. přenesená",J125,0)</f>
        <v>0</v>
      </c>
      <c r="BH125" s="172">
        <f>IF(N125="sníž. přenesená",J125,0)</f>
        <v>0</v>
      </c>
      <c r="BI125" s="172">
        <f>IF(N125="nulová",J125,0)</f>
        <v>0</v>
      </c>
      <c r="BJ125" s="14" t="s">
        <v>204</v>
      </c>
      <c r="BK125" s="172">
        <f>ROUND(I125*H125,2)</f>
        <v>0</v>
      </c>
      <c r="BL125" s="14" t="s">
        <v>265</v>
      </c>
      <c r="BM125" s="171" t="s">
        <v>224</v>
      </c>
    </row>
    <row r="126" spans="1:65" s="2" customFormat="1" ht="16.5" customHeight="1">
      <c r="A126" s="29"/>
      <c r="B126" s="158"/>
      <c r="C126" s="159" t="s">
        <v>203</v>
      </c>
      <c r="D126" s="159" t="s">
        <v>199</v>
      </c>
      <c r="E126" s="160" t="s">
        <v>2537</v>
      </c>
      <c r="F126" s="161" t="s">
        <v>2538</v>
      </c>
      <c r="G126" s="162" t="s">
        <v>222</v>
      </c>
      <c r="H126" s="163">
        <v>4</v>
      </c>
      <c r="I126" s="164"/>
      <c r="J126" s="165">
        <f>ROUND(I126*H126,2)</f>
        <v>0</v>
      </c>
      <c r="K126" s="166"/>
      <c r="L126" s="30"/>
      <c r="M126" s="167" t="s">
        <v>1</v>
      </c>
      <c r="N126" s="168" t="s">
        <v>45</v>
      </c>
      <c r="O126" s="55"/>
      <c r="P126" s="169">
        <f>O126*H126</f>
        <v>0</v>
      </c>
      <c r="Q126" s="169">
        <v>0</v>
      </c>
      <c r="R126" s="169">
        <f>Q126*H126</f>
        <v>0</v>
      </c>
      <c r="S126" s="169">
        <v>0</v>
      </c>
      <c r="T126" s="170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71" t="s">
        <v>265</v>
      </c>
      <c r="AT126" s="171" t="s">
        <v>199</v>
      </c>
      <c r="AU126" s="171" t="s">
        <v>87</v>
      </c>
      <c r="AY126" s="14" t="s">
        <v>196</v>
      </c>
      <c r="BE126" s="172">
        <f>IF(N126="základní",J126,0)</f>
        <v>0</v>
      </c>
      <c r="BF126" s="172">
        <f>IF(N126="snížená",J126,0)</f>
        <v>0</v>
      </c>
      <c r="BG126" s="172">
        <f>IF(N126="zákl. přenesená",J126,0)</f>
        <v>0</v>
      </c>
      <c r="BH126" s="172">
        <f>IF(N126="sníž. přenesená",J126,0)</f>
        <v>0</v>
      </c>
      <c r="BI126" s="172">
        <f>IF(N126="nulová",J126,0)</f>
        <v>0</v>
      </c>
      <c r="BJ126" s="14" t="s">
        <v>204</v>
      </c>
      <c r="BK126" s="172">
        <f>ROUND(I126*H126,2)</f>
        <v>0</v>
      </c>
      <c r="BL126" s="14" t="s">
        <v>265</v>
      </c>
      <c r="BM126" s="171" t="s">
        <v>217</v>
      </c>
    </row>
    <row r="127" spans="1:65" s="2" customFormat="1" ht="16.5" customHeight="1">
      <c r="A127" s="29"/>
      <c r="B127" s="158"/>
      <c r="C127" s="159" t="s">
        <v>219</v>
      </c>
      <c r="D127" s="159" t="s">
        <v>199</v>
      </c>
      <c r="E127" s="160" t="s">
        <v>2539</v>
      </c>
      <c r="F127" s="161" t="s">
        <v>2540</v>
      </c>
      <c r="G127" s="162" t="s">
        <v>222</v>
      </c>
      <c r="H127" s="163">
        <v>5</v>
      </c>
      <c r="I127" s="164"/>
      <c r="J127" s="165">
        <f>ROUND(I127*H127,2)</f>
        <v>0</v>
      </c>
      <c r="K127" s="166"/>
      <c r="L127" s="30"/>
      <c r="M127" s="167" t="s">
        <v>1</v>
      </c>
      <c r="N127" s="168" t="s">
        <v>45</v>
      </c>
      <c r="O127" s="55"/>
      <c r="P127" s="169">
        <f>O127*H127</f>
        <v>0</v>
      </c>
      <c r="Q127" s="169">
        <v>0</v>
      </c>
      <c r="R127" s="169">
        <f>Q127*H127</f>
        <v>0</v>
      </c>
      <c r="S127" s="169">
        <v>0</v>
      </c>
      <c r="T127" s="170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1" t="s">
        <v>265</v>
      </c>
      <c r="AT127" s="171" t="s">
        <v>199</v>
      </c>
      <c r="AU127" s="171" t="s">
        <v>87</v>
      </c>
      <c r="AY127" s="14" t="s">
        <v>196</v>
      </c>
      <c r="BE127" s="172">
        <f>IF(N127="základní",J127,0)</f>
        <v>0</v>
      </c>
      <c r="BF127" s="172">
        <f>IF(N127="snížená",J127,0)</f>
        <v>0</v>
      </c>
      <c r="BG127" s="172">
        <f>IF(N127="zákl. přenesená",J127,0)</f>
        <v>0</v>
      </c>
      <c r="BH127" s="172">
        <f>IF(N127="sníž. přenesená",J127,0)</f>
        <v>0</v>
      </c>
      <c r="BI127" s="172">
        <f>IF(N127="nulová",J127,0)</f>
        <v>0</v>
      </c>
      <c r="BJ127" s="14" t="s">
        <v>204</v>
      </c>
      <c r="BK127" s="172">
        <f>ROUND(I127*H127,2)</f>
        <v>0</v>
      </c>
      <c r="BL127" s="14" t="s">
        <v>265</v>
      </c>
      <c r="BM127" s="171" t="s">
        <v>241</v>
      </c>
    </row>
    <row r="128" spans="1:65" s="12" customFormat="1" ht="25.9" customHeight="1">
      <c r="B128" s="145"/>
      <c r="D128" s="146" t="s">
        <v>78</v>
      </c>
      <c r="E128" s="147" t="s">
        <v>2541</v>
      </c>
      <c r="F128" s="147" t="s">
        <v>2542</v>
      </c>
      <c r="I128" s="148"/>
      <c r="J128" s="149">
        <f>BK128</f>
        <v>0</v>
      </c>
      <c r="L128" s="145"/>
      <c r="M128" s="150"/>
      <c r="N128" s="151"/>
      <c r="O128" s="151"/>
      <c r="P128" s="152">
        <f>SUM(P129:P146)</f>
        <v>0</v>
      </c>
      <c r="Q128" s="151"/>
      <c r="R128" s="152">
        <f>SUM(R129:R146)</f>
        <v>0</v>
      </c>
      <c r="S128" s="151"/>
      <c r="T128" s="153">
        <f>SUM(T129:T146)</f>
        <v>0</v>
      </c>
      <c r="AR128" s="146" t="s">
        <v>204</v>
      </c>
      <c r="AT128" s="154" t="s">
        <v>78</v>
      </c>
      <c r="AU128" s="154" t="s">
        <v>79</v>
      </c>
      <c r="AY128" s="146" t="s">
        <v>196</v>
      </c>
      <c r="BK128" s="155">
        <f>SUM(BK129:BK146)</f>
        <v>0</v>
      </c>
    </row>
    <row r="129" spans="1:65" s="2" customFormat="1" ht="16.5" customHeight="1">
      <c r="A129" s="29"/>
      <c r="B129" s="158"/>
      <c r="C129" s="159" t="s">
        <v>224</v>
      </c>
      <c r="D129" s="159" t="s">
        <v>199</v>
      </c>
      <c r="E129" s="160" t="s">
        <v>2543</v>
      </c>
      <c r="F129" s="161" t="s">
        <v>2544</v>
      </c>
      <c r="G129" s="162" t="s">
        <v>512</v>
      </c>
      <c r="H129" s="163">
        <v>2</v>
      </c>
      <c r="I129" s="164"/>
      <c r="J129" s="165">
        <f t="shared" ref="J129:J146" si="0">ROUND(I129*H129,2)</f>
        <v>0</v>
      </c>
      <c r="K129" s="166"/>
      <c r="L129" s="30"/>
      <c r="M129" s="167" t="s">
        <v>1</v>
      </c>
      <c r="N129" s="168" t="s">
        <v>45</v>
      </c>
      <c r="O129" s="55"/>
      <c r="P129" s="169">
        <f t="shared" ref="P129:P146" si="1">O129*H129</f>
        <v>0</v>
      </c>
      <c r="Q129" s="169">
        <v>0</v>
      </c>
      <c r="R129" s="169">
        <f t="shared" ref="R129:R146" si="2">Q129*H129</f>
        <v>0</v>
      </c>
      <c r="S129" s="169">
        <v>0</v>
      </c>
      <c r="T129" s="170">
        <f t="shared" ref="T129:T146" si="3"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1" t="s">
        <v>265</v>
      </c>
      <c r="AT129" s="171" t="s">
        <v>199</v>
      </c>
      <c r="AU129" s="171" t="s">
        <v>87</v>
      </c>
      <c r="AY129" s="14" t="s">
        <v>196</v>
      </c>
      <c r="BE129" s="172">
        <f t="shared" ref="BE129:BE146" si="4">IF(N129="základní",J129,0)</f>
        <v>0</v>
      </c>
      <c r="BF129" s="172">
        <f t="shared" ref="BF129:BF146" si="5">IF(N129="snížená",J129,0)</f>
        <v>0</v>
      </c>
      <c r="BG129" s="172">
        <f t="shared" ref="BG129:BG146" si="6">IF(N129="zákl. přenesená",J129,0)</f>
        <v>0</v>
      </c>
      <c r="BH129" s="172">
        <f t="shared" ref="BH129:BH146" si="7">IF(N129="sníž. přenesená",J129,0)</f>
        <v>0</v>
      </c>
      <c r="BI129" s="172">
        <f t="shared" ref="BI129:BI146" si="8">IF(N129="nulová",J129,0)</f>
        <v>0</v>
      </c>
      <c r="BJ129" s="14" t="s">
        <v>204</v>
      </c>
      <c r="BK129" s="172">
        <f t="shared" ref="BK129:BK146" si="9">ROUND(I129*H129,2)</f>
        <v>0</v>
      </c>
      <c r="BL129" s="14" t="s">
        <v>265</v>
      </c>
      <c r="BM129" s="171" t="s">
        <v>249</v>
      </c>
    </row>
    <row r="130" spans="1:65" s="2" customFormat="1" ht="21.75" customHeight="1">
      <c r="A130" s="29"/>
      <c r="B130" s="158"/>
      <c r="C130" s="159" t="s">
        <v>228</v>
      </c>
      <c r="D130" s="159" t="s">
        <v>199</v>
      </c>
      <c r="E130" s="160" t="s">
        <v>2545</v>
      </c>
      <c r="F130" s="161" t="s">
        <v>2546</v>
      </c>
      <c r="G130" s="162" t="s">
        <v>512</v>
      </c>
      <c r="H130" s="163">
        <v>1</v>
      </c>
      <c r="I130" s="164"/>
      <c r="J130" s="165">
        <f t="shared" si="0"/>
        <v>0</v>
      </c>
      <c r="K130" s="166"/>
      <c r="L130" s="30"/>
      <c r="M130" s="167" t="s">
        <v>1</v>
      </c>
      <c r="N130" s="168" t="s">
        <v>45</v>
      </c>
      <c r="O130" s="55"/>
      <c r="P130" s="169">
        <f t="shared" si="1"/>
        <v>0</v>
      </c>
      <c r="Q130" s="169">
        <v>0</v>
      </c>
      <c r="R130" s="169">
        <f t="shared" si="2"/>
        <v>0</v>
      </c>
      <c r="S130" s="169">
        <v>0</v>
      </c>
      <c r="T130" s="170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1" t="s">
        <v>265</v>
      </c>
      <c r="AT130" s="171" t="s">
        <v>199</v>
      </c>
      <c r="AU130" s="171" t="s">
        <v>87</v>
      </c>
      <c r="AY130" s="14" t="s">
        <v>196</v>
      </c>
      <c r="BE130" s="172">
        <f t="shared" si="4"/>
        <v>0</v>
      </c>
      <c r="BF130" s="172">
        <f t="shared" si="5"/>
        <v>0</v>
      </c>
      <c r="BG130" s="172">
        <f t="shared" si="6"/>
        <v>0</v>
      </c>
      <c r="BH130" s="172">
        <f t="shared" si="7"/>
        <v>0</v>
      </c>
      <c r="BI130" s="172">
        <f t="shared" si="8"/>
        <v>0</v>
      </c>
      <c r="BJ130" s="14" t="s">
        <v>204</v>
      </c>
      <c r="BK130" s="172">
        <f t="shared" si="9"/>
        <v>0</v>
      </c>
      <c r="BL130" s="14" t="s">
        <v>265</v>
      </c>
      <c r="BM130" s="171" t="s">
        <v>257</v>
      </c>
    </row>
    <row r="131" spans="1:65" s="2" customFormat="1" ht="16.5" customHeight="1">
      <c r="A131" s="29"/>
      <c r="B131" s="158"/>
      <c r="C131" s="159" t="s">
        <v>217</v>
      </c>
      <c r="D131" s="159" t="s">
        <v>199</v>
      </c>
      <c r="E131" s="160" t="s">
        <v>2547</v>
      </c>
      <c r="F131" s="161" t="s">
        <v>2548</v>
      </c>
      <c r="G131" s="162" t="s">
        <v>512</v>
      </c>
      <c r="H131" s="163">
        <v>1</v>
      </c>
      <c r="I131" s="164"/>
      <c r="J131" s="165">
        <f t="shared" si="0"/>
        <v>0</v>
      </c>
      <c r="K131" s="166"/>
      <c r="L131" s="30"/>
      <c r="M131" s="167" t="s">
        <v>1</v>
      </c>
      <c r="N131" s="168" t="s">
        <v>45</v>
      </c>
      <c r="O131" s="55"/>
      <c r="P131" s="169">
        <f t="shared" si="1"/>
        <v>0</v>
      </c>
      <c r="Q131" s="169">
        <v>0</v>
      </c>
      <c r="R131" s="169">
        <f t="shared" si="2"/>
        <v>0</v>
      </c>
      <c r="S131" s="169">
        <v>0</v>
      </c>
      <c r="T131" s="170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1" t="s">
        <v>265</v>
      </c>
      <c r="AT131" s="171" t="s">
        <v>199</v>
      </c>
      <c r="AU131" s="171" t="s">
        <v>87</v>
      </c>
      <c r="AY131" s="14" t="s">
        <v>196</v>
      </c>
      <c r="BE131" s="172">
        <f t="shared" si="4"/>
        <v>0</v>
      </c>
      <c r="BF131" s="172">
        <f t="shared" si="5"/>
        <v>0</v>
      </c>
      <c r="BG131" s="172">
        <f t="shared" si="6"/>
        <v>0</v>
      </c>
      <c r="BH131" s="172">
        <f t="shared" si="7"/>
        <v>0</v>
      </c>
      <c r="BI131" s="172">
        <f t="shared" si="8"/>
        <v>0</v>
      </c>
      <c r="BJ131" s="14" t="s">
        <v>204</v>
      </c>
      <c r="BK131" s="172">
        <f t="shared" si="9"/>
        <v>0</v>
      </c>
      <c r="BL131" s="14" t="s">
        <v>265</v>
      </c>
      <c r="BM131" s="171" t="s">
        <v>265</v>
      </c>
    </row>
    <row r="132" spans="1:65" s="2" customFormat="1" ht="16.5" customHeight="1">
      <c r="A132" s="29"/>
      <c r="B132" s="158"/>
      <c r="C132" s="159" t="s">
        <v>237</v>
      </c>
      <c r="D132" s="159" t="s">
        <v>199</v>
      </c>
      <c r="E132" s="160" t="s">
        <v>2549</v>
      </c>
      <c r="F132" s="161" t="s">
        <v>2550</v>
      </c>
      <c r="G132" s="162" t="s">
        <v>512</v>
      </c>
      <c r="H132" s="163">
        <v>3</v>
      </c>
      <c r="I132" s="164"/>
      <c r="J132" s="165">
        <f t="shared" si="0"/>
        <v>0</v>
      </c>
      <c r="K132" s="166"/>
      <c r="L132" s="30"/>
      <c r="M132" s="167" t="s">
        <v>1</v>
      </c>
      <c r="N132" s="168" t="s">
        <v>45</v>
      </c>
      <c r="O132" s="55"/>
      <c r="P132" s="169">
        <f t="shared" si="1"/>
        <v>0</v>
      </c>
      <c r="Q132" s="169">
        <v>0</v>
      </c>
      <c r="R132" s="169">
        <f t="shared" si="2"/>
        <v>0</v>
      </c>
      <c r="S132" s="169">
        <v>0</v>
      </c>
      <c r="T132" s="170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1" t="s">
        <v>265</v>
      </c>
      <c r="AT132" s="171" t="s">
        <v>199</v>
      </c>
      <c r="AU132" s="171" t="s">
        <v>87</v>
      </c>
      <c r="AY132" s="14" t="s">
        <v>196</v>
      </c>
      <c r="BE132" s="172">
        <f t="shared" si="4"/>
        <v>0</v>
      </c>
      <c r="BF132" s="172">
        <f t="shared" si="5"/>
        <v>0</v>
      </c>
      <c r="BG132" s="172">
        <f t="shared" si="6"/>
        <v>0</v>
      </c>
      <c r="BH132" s="172">
        <f t="shared" si="7"/>
        <v>0</v>
      </c>
      <c r="BI132" s="172">
        <f t="shared" si="8"/>
        <v>0</v>
      </c>
      <c r="BJ132" s="14" t="s">
        <v>204</v>
      </c>
      <c r="BK132" s="172">
        <f t="shared" si="9"/>
        <v>0</v>
      </c>
      <c r="BL132" s="14" t="s">
        <v>265</v>
      </c>
      <c r="BM132" s="171" t="s">
        <v>271</v>
      </c>
    </row>
    <row r="133" spans="1:65" s="2" customFormat="1" ht="16.5" customHeight="1">
      <c r="A133" s="29"/>
      <c r="B133" s="158"/>
      <c r="C133" s="159" t="s">
        <v>241</v>
      </c>
      <c r="D133" s="159" t="s">
        <v>199</v>
      </c>
      <c r="E133" s="160" t="s">
        <v>2551</v>
      </c>
      <c r="F133" s="161" t="s">
        <v>2552</v>
      </c>
      <c r="G133" s="162" t="s">
        <v>512</v>
      </c>
      <c r="H133" s="163">
        <v>1</v>
      </c>
      <c r="I133" s="164"/>
      <c r="J133" s="165">
        <f t="shared" si="0"/>
        <v>0</v>
      </c>
      <c r="K133" s="166"/>
      <c r="L133" s="30"/>
      <c r="M133" s="167" t="s">
        <v>1</v>
      </c>
      <c r="N133" s="168" t="s">
        <v>45</v>
      </c>
      <c r="O133" s="55"/>
      <c r="P133" s="169">
        <f t="shared" si="1"/>
        <v>0</v>
      </c>
      <c r="Q133" s="169">
        <v>0</v>
      </c>
      <c r="R133" s="169">
        <f t="shared" si="2"/>
        <v>0</v>
      </c>
      <c r="S133" s="169">
        <v>0</v>
      </c>
      <c r="T133" s="170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1" t="s">
        <v>265</v>
      </c>
      <c r="AT133" s="171" t="s">
        <v>199</v>
      </c>
      <c r="AU133" s="171" t="s">
        <v>87</v>
      </c>
      <c r="AY133" s="14" t="s">
        <v>196</v>
      </c>
      <c r="BE133" s="172">
        <f t="shared" si="4"/>
        <v>0</v>
      </c>
      <c r="BF133" s="172">
        <f t="shared" si="5"/>
        <v>0</v>
      </c>
      <c r="BG133" s="172">
        <f t="shared" si="6"/>
        <v>0</v>
      </c>
      <c r="BH133" s="172">
        <f t="shared" si="7"/>
        <v>0</v>
      </c>
      <c r="BI133" s="172">
        <f t="shared" si="8"/>
        <v>0</v>
      </c>
      <c r="BJ133" s="14" t="s">
        <v>204</v>
      </c>
      <c r="BK133" s="172">
        <f t="shared" si="9"/>
        <v>0</v>
      </c>
      <c r="BL133" s="14" t="s">
        <v>265</v>
      </c>
      <c r="BM133" s="171" t="s">
        <v>279</v>
      </c>
    </row>
    <row r="134" spans="1:65" s="2" customFormat="1" ht="16.5" customHeight="1">
      <c r="A134" s="29"/>
      <c r="B134" s="158"/>
      <c r="C134" s="159" t="s">
        <v>245</v>
      </c>
      <c r="D134" s="159" t="s">
        <v>199</v>
      </c>
      <c r="E134" s="160" t="s">
        <v>2553</v>
      </c>
      <c r="F134" s="161" t="s">
        <v>2554</v>
      </c>
      <c r="G134" s="162" t="s">
        <v>512</v>
      </c>
      <c r="H134" s="163">
        <v>1</v>
      </c>
      <c r="I134" s="164"/>
      <c r="J134" s="165">
        <f t="shared" si="0"/>
        <v>0</v>
      </c>
      <c r="K134" s="166"/>
      <c r="L134" s="30"/>
      <c r="M134" s="167" t="s">
        <v>1</v>
      </c>
      <c r="N134" s="168" t="s">
        <v>45</v>
      </c>
      <c r="O134" s="55"/>
      <c r="P134" s="169">
        <f t="shared" si="1"/>
        <v>0</v>
      </c>
      <c r="Q134" s="169">
        <v>0</v>
      </c>
      <c r="R134" s="169">
        <f t="shared" si="2"/>
        <v>0</v>
      </c>
      <c r="S134" s="169">
        <v>0</v>
      </c>
      <c r="T134" s="170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71" t="s">
        <v>265</v>
      </c>
      <c r="AT134" s="171" t="s">
        <v>199</v>
      </c>
      <c r="AU134" s="171" t="s">
        <v>87</v>
      </c>
      <c r="AY134" s="14" t="s">
        <v>196</v>
      </c>
      <c r="BE134" s="172">
        <f t="shared" si="4"/>
        <v>0</v>
      </c>
      <c r="BF134" s="172">
        <f t="shared" si="5"/>
        <v>0</v>
      </c>
      <c r="BG134" s="172">
        <f t="shared" si="6"/>
        <v>0</v>
      </c>
      <c r="BH134" s="172">
        <f t="shared" si="7"/>
        <v>0</v>
      </c>
      <c r="BI134" s="172">
        <f t="shared" si="8"/>
        <v>0</v>
      </c>
      <c r="BJ134" s="14" t="s">
        <v>204</v>
      </c>
      <c r="BK134" s="172">
        <f t="shared" si="9"/>
        <v>0</v>
      </c>
      <c r="BL134" s="14" t="s">
        <v>265</v>
      </c>
      <c r="BM134" s="171" t="s">
        <v>286</v>
      </c>
    </row>
    <row r="135" spans="1:65" s="2" customFormat="1" ht="16.5" customHeight="1">
      <c r="A135" s="29"/>
      <c r="B135" s="158"/>
      <c r="C135" s="159" t="s">
        <v>249</v>
      </c>
      <c r="D135" s="159" t="s">
        <v>199</v>
      </c>
      <c r="E135" s="160" t="s">
        <v>2555</v>
      </c>
      <c r="F135" s="161" t="s">
        <v>2556</v>
      </c>
      <c r="G135" s="162" t="s">
        <v>512</v>
      </c>
      <c r="H135" s="163">
        <v>2</v>
      </c>
      <c r="I135" s="164"/>
      <c r="J135" s="165">
        <f t="shared" si="0"/>
        <v>0</v>
      </c>
      <c r="K135" s="166"/>
      <c r="L135" s="30"/>
      <c r="M135" s="167" t="s">
        <v>1</v>
      </c>
      <c r="N135" s="168" t="s">
        <v>45</v>
      </c>
      <c r="O135" s="55"/>
      <c r="P135" s="169">
        <f t="shared" si="1"/>
        <v>0</v>
      </c>
      <c r="Q135" s="169">
        <v>0</v>
      </c>
      <c r="R135" s="169">
        <f t="shared" si="2"/>
        <v>0</v>
      </c>
      <c r="S135" s="169">
        <v>0</v>
      </c>
      <c r="T135" s="170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1" t="s">
        <v>265</v>
      </c>
      <c r="AT135" s="171" t="s">
        <v>199</v>
      </c>
      <c r="AU135" s="171" t="s">
        <v>87</v>
      </c>
      <c r="AY135" s="14" t="s">
        <v>196</v>
      </c>
      <c r="BE135" s="172">
        <f t="shared" si="4"/>
        <v>0</v>
      </c>
      <c r="BF135" s="172">
        <f t="shared" si="5"/>
        <v>0</v>
      </c>
      <c r="BG135" s="172">
        <f t="shared" si="6"/>
        <v>0</v>
      </c>
      <c r="BH135" s="172">
        <f t="shared" si="7"/>
        <v>0</v>
      </c>
      <c r="BI135" s="172">
        <f t="shared" si="8"/>
        <v>0</v>
      </c>
      <c r="BJ135" s="14" t="s">
        <v>204</v>
      </c>
      <c r="BK135" s="172">
        <f t="shared" si="9"/>
        <v>0</v>
      </c>
      <c r="BL135" s="14" t="s">
        <v>265</v>
      </c>
      <c r="BM135" s="171" t="s">
        <v>294</v>
      </c>
    </row>
    <row r="136" spans="1:65" s="2" customFormat="1" ht="16.5" customHeight="1">
      <c r="A136" s="29"/>
      <c r="B136" s="158"/>
      <c r="C136" s="159" t="s">
        <v>253</v>
      </c>
      <c r="D136" s="159" t="s">
        <v>199</v>
      </c>
      <c r="E136" s="160" t="s">
        <v>2557</v>
      </c>
      <c r="F136" s="161" t="s">
        <v>2558</v>
      </c>
      <c r="G136" s="162" t="s">
        <v>512</v>
      </c>
      <c r="H136" s="163">
        <v>1</v>
      </c>
      <c r="I136" s="164"/>
      <c r="J136" s="165">
        <f t="shared" si="0"/>
        <v>0</v>
      </c>
      <c r="K136" s="166"/>
      <c r="L136" s="30"/>
      <c r="M136" s="167" t="s">
        <v>1</v>
      </c>
      <c r="N136" s="168" t="s">
        <v>45</v>
      </c>
      <c r="O136" s="55"/>
      <c r="P136" s="169">
        <f t="shared" si="1"/>
        <v>0</v>
      </c>
      <c r="Q136" s="169">
        <v>0</v>
      </c>
      <c r="R136" s="169">
        <f t="shared" si="2"/>
        <v>0</v>
      </c>
      <c r="S136" s="169">
        <v>0</v>
      </c>
      <c r="T136" s="170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1" t="s">
        <v>265</v>
      </c>
      <c r="AT136" s="171" t="s">
        <v>199</v>
      </c>
      <c r="AU136" s="171" t="s">
        <v>87</v>
      </c>
      <c r="AY136" s="14" t="s">
        <v>196</v>
      </c>
      <c r="BE136" s="172">
        <f t="shared" si="4"/>
        <v>0</v>
      </c>
      <c r="BF136" s="172">
        <f t="shared" si="5"/>
        <v>0</v>
      </c>
      <c r="BG136" s="172">
        <f t="shared" si="6"/>
        <v>0</v>
      </c>
      <c r="BH136" s="172">
        <f t="shared" si="7"/>
        <v>0</v>
      </c>
      <c r="BI136" s="172">
        <f t="shared" si="8"/>
        <v>0</v>
      </c>
      <c r="BJ136" s="14" t="s">
        <v>204</v>
      </c>
      <c r="BK136" s="172">
        <f t="shared" si="9"/>
        <v>0</v>
      </c>
      <c r="BL136" s="14" t="s">
        <v>265</v>
      </c>
      <c r="BM136" s="171" t="s">
        <v>2559</v>
      </c>
    </row>
    <row r="137" spans="1:65" s="2" customFormat="1" ht="16.5" customHeight="1">
      <c r="A137" s="29"/>
      <c r="B137" s="158"/>
      <c r="C137" s="159" t="s">
        <v>257</v>
      </c>
      <c r="D137" s="159" t="s">
        <v>199</v>
      </c>
      <c r="E137" s="160" t="s">
        <v>2560</v>
      </c>
      <c r="F137" s="161" t="s">
        <v>2561</v>
      </c>
      <c r="G137" s="162" t="s">
        <v>512</v>
      </c>
      <c r="H137" s="163">
        <v>1</v>
      </c>
      <c r="I137" s="164"/>
      <c r="J137" s="165">
        <f t="shared" si="0"/>
        <v>0</v>
      </c>
      <c r="K137" s="166"/>
      <c r="L137" s="30"/>
      <c r="M137" s="167" t="s">
        <v>1</v>
      </c>
      <c r="N137" s="168" t="s">
        <v>45</v>
      </c>
      <c r="O137" s="55"/>
      <c r="P137" s="169">
        <f t="shared" si="1"/>
        <v>0</v>
      </c>
      <c r="Q137" s="169">
        <v>0</v>
      </c>
      <c r="R137" s="169">
        <f t="shared" si="2"/>
        <v>0</v>
      </c>
      <c r="S137" s="169">
        <v>0</v>
      </c>
      <c r="T137" s="170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1" t="s">
        <v>265</v>
      </c>
      <c r="AT137" s="171" t="s">
        <v>199</v>
      </c>
      <c r="AU137" s="171" t="s">
        <v>87</v>
      </c>
      <c r="AY137" s="14" t="s">
        <v>196</v>
      </c>
      <c r="BE137" s="172">
        <f t="shared" si="4"/>
        <v>0</v>
      </c>
      <c r="BF137" s="172">
        <f t="shared" si="5"/>
        <v>0</v>
      </c>
      <c r="BG137" s="172">
        <f t="shared" si="6"/>
        <v>0</v>
      </c>
      <c r="BH137" s="172">
        <f t="shared" si="7"/>
        <v>0</v>
      </c>
      <c r="BI137" s="172">
        <f t="shared" si="8"/>
        <v>0</v>
      </c>
      <c r="BJ137" s="14" t="s">
        <v>204</v>
      </c>
      <c r="BK137" s="172">
        <f t="shared" si="9"/>
        <v>0</v>
      </c>
      <c r="BL137" s="14" t="s">
        <v>265</v>
      </c>
      <c r="BM137" s="171" t="s">
        <v>2562</v>
      </c>
    </row>
    <row r="138" spans="1:65" s="2" customFormat="1" ht="16.5" customHeight="1">
      <c r="A138" s="29"/>
      <c r="B138" s="158"/>
      <c r="C138" s="159" t="s">
        <v>8</v>
      </c>
      <c r="D138" s="159" t="s">
        <v>199</v>
      </c>
      <c r="E138" s="160" t="s">
        <v>2563</v>
      </c>
      <c r="F138" s="161" t="s">
        <v>2564</v>
      </c>
      <c r="G138" s="162" t="s">
        <v>512</v>
      </c>
      <c r="H138" s="163">
        <v>2</v>
      </c>
      <c r="I138" s="164"/>
      <c r="J138" s="165">
        <f t="shared" si="0"/>
        <v>0</v>
      </c>
      <c r="K138" s="166"/>
      <c r="L138" s="30"/>
      <c r="M138" s="167" t="s">
        <v>1</v>
      </c>
      <c r="N138" s="168" t="s">
        <v>45</v>
      </c>
      <c r="O138" s="55"/>
      <c r="P138" s="169">
        <f t="shared" si="1"/>
        <v>0</v>
      </c>
      <c r="Q138" s="169">
        <v>0</v>
      </c>
      <c r="R138" s="169">
        <f t="shared" si="2"/>
        <v>0</v>
      </c>
      <c r="S138" s="169">
        <v>0</v>
      </c>
      <c r="T138" s="170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1" t="s">
        <v>265</v>
      </c>
      <c r="AT138" s="171" t="s">
        <v>199</v>
      </c>
      <c r="AU138" s="171" t="s">
        <v>87</v>
      </c>
      <c r="AY138" s="14" t="s">
        <v>196</v>
      </c>
      <c r="BE138" s="172">
        <f t="shared" si="4"/>
        <v>0</v>
      </c>
      <c r="BF138" s="172">
        <f t="shared" si="5"/>
        <v>0</v>
      </c>
      <c r="BG138" s="172">
        <f t="shared" si="6"/>
        <v>0</v>
      </c>
      <c r="BH138" s="172">
        <f t="shared" si="7"/>
        <v>0</v>
      </c>
      <c r="BI138" s="172">
        <f t="shared" si="8"/>
        <v>0</v>
      </c>
      <c r="BJ138" s="14" t="s">
        <v>204</v>
      </c>
      <c r="BK138" s="172">
        <f t="shared" si="9"/>
        <v>0</v>
      </c>
      <c r="BL138" s="14" t="s">
        <v>265</v>
      </c>
      <c r="BM138" s="171" t="s">
        <v>2565</v>
      </c>
    </row>
    <row r="139" spans="1:65" s="2" customFormat="1" ht="16.5" customHeight="1">
      <c r="A139" s="29"/>
      <c r="B139" s="158"/>
      <c r="C139" s="159" t="s">
        <v>265</v>
      </c>
      <c r="D139" s="159" t="s">
        <v>199</v>
      </c>
      <c r="E139" s="160" t="s">
        <v>2566</v>
      </c>
      <c r="F139" s="161" t="s">
        <v>2567</v>
      </c>
      <c r="G139" s="162" t="s">
        <v>512</v>
      </c>
      <c r="H139" s="163">
        <v>2</v>
      </c>
      <c r="I139" s="164"/>
      <c r="J139" s="165">
        <f t="shared" si="0"/>
        <v>0</v>
      </c>
      <c r="K139" s="166"/>
      <c r="L139" s="30"/>
      <c r="M139" s="167" t="s">
        <v>1</v>
      </c>
      <c r="N139" s="168" t="s">
        <v>45</v>
      </c>
      <c r="O139" s="55"/>
      <c r="P139" s="169">
        <f t="shared" si="1"/>
        <v>0</v>
      </c>
      <c r="Q139" s="169">
        <v>0</v>
      </c>
      <c r="R139" s="169">
        <f t="shared" si="2"/>
        <v>0</v>
      </c>
      <c r="S139" s="169">
        <v>0</v>
      </c>
      <c r="T139" s="170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1" t="s">
        <v>265</v>
      </c>
      <c r="AT139" s="171" t="s">
        <v>199</v>
      </c>
      <c r="AU139" s="171" t="s">
        <v>87</v>
      </c>
      <c r="AY139" s="14" t="s">
        <v>196</v>
      </c>
      <c r="BE139" s="172">
        <f t="shared" si="4"/>
        <v>0</v>
      </c>
      <c r="BF139" s="172">
        <f t="shared" si="5"/>
        <v>0</v>
      </c>
      <c r="BG139" s="172">
        <f t="shared" si="6"/>
        <v>0</v>
      </c>
      <c r="BH139" s="172">
        <f t="shared" si="7"/>
        <v>0</v>
      </c>
      <c r="BI139" s="172">
        <f t="shared" si="8"/>
        <v>0</v>
      </c>
      <c r="BJ139" s="14" t="s">
        <v>204</v>
      </c>
      <c r="BK139" s="172">
        <f t="shared" si="9"/>
        <v>0</v>
      </c>
      <c r="BL139" s="14" t="s">
        <v>265</v>
      </c>
      <c r="BM139" s="171" t="s">
        <v>302</v>
      </c>
    </row>
    <row r="140" spans="1:65" s="2" customFormat="1" ht="16.5" customHeight="1">
      <c r="A140" s="29"/>
      <c r="B140" s="158"/>
      <c r="C140" s="159" t="s">
        <v>267</v>
      </c>
      <c r="D140" s="159" t="s">
        <v>199</v>
      </c>
      <c r="E140" s="160" t="s">
        <v>2568</v>
      </c>
      <c r="F140" s="161" t="s">
        <v>2569</v>
      </c>
      <c r="G140" s="162" t="s">
        <v>512</v>
      </c>
      <c r="H140" s="163">
        <v>1</v>
      </c>
      <c r="I140" s="164"/>
      <c r="J140" s="165">
        <f t="shared" si="0"/>
        <v>0</v>
      </c>
      <c r="K140" s="166"/>
      <c r="L140" s="30"/>
      <c r="M140" s="167" t="s">
        <v>1</v>
      </c>
      <c r="N140" s="168" t="s">
        <v>45</v>
      </c>
      <c r="O140" s="55"/>
      <c r="P140" s="169">
        <f t="shared" si="1"/>
        <v>0</v>
      </c>
      <c r="Q140" s="169">
        <v>0</v>
      </c>
      <c r="R140" s="169">
        <f t="shared" si="2"/>
        <v>0</v>
      </c>
      <c r="S140" s="169">
        <v>0</v>
      </c>
      <c r="T140" s="170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1" t="s">
        <v>265</v>
      </c>
      <c r="AT140" s="171" t="s">
        <v>199</v>
      </c>
      <c r="AU140" s="171" t="s">
        <v>87</v>
      </c>
      <c r="AY140" s="14" t="s">
        <v>196</v>
      </c>
      <c r="BE140" s="172">
        <f t="shared" si="4"/>
        <v>0</v>
      </c>
      <c r="BF140" s="172">
        <f t="shared" si="5"/>
        <v>0</v>
      </c>
      <c r="BG140" s="172">
        <f t="shared" si="6"/>
        <v>0</v>
      </c>
      <c r="BH140" s="172">
        <f t="shared" si="7"/>
        <v>0</v>
      </c>
      <c r="BI140" s="172">
        <f t="shared" si="8"/>
        <v>0</v>
      </c>
      <c r="BJ140" s="14" t="s">
        <v>204</v>
      </c>
      <c r="BK140" s="172">
        <f t="shared" si="9"/>
        <v>0</v>
      </c>
      <c r="BL140" s="14" t="s">
        <v>265</v>
      </c>
      <c r="BM140" s="171" t="s">
        <v>308</v>
      </c>
    </row>
    <row r="141" spans="1:65" s="2" customFormat="1" ht="21.75" customHeight="1">
      <c r="A141" s="29"/>
      <c r="B141" s="158"/>
      <c r="C141" s="159" t="s">
        <v>271</v>
      </c>
      <c r="D141" s="159" t="s">
        <v>199</v>
      </c>
      <c r="E141" s="160" t="s">
        <v>2570</v>
      </c>
      <c r="F141" s="161" t="s">
        <v>2571</v>
      </c>
      <c r="G141" s="162" t="s">
        <v>512</v>
      </c>
      <c r="H141" s="163">
        <v>2</v>
      </c>
      <c r="I141" s="164"/>
      <c r="J141" s="165">
        <f t="shared" si="0"/>
        <v>0</v>
      </c>
      <c r="K141" s="166"/>
      <c r="L141" s="30"/>
      <c r="M141" s="167" t="s">
        <v>1</v>
      </c>
      <c r="N141" s="168" t="s">
        <v>45</v>
      </c>
      <c r="O141" s="55"/>
      <c r="P141" s="169">
        <f t="shared" si="1"/>
        <v>0</v>
      </c>
      <c r="Q141" s="169">
        <v>0</v>
      </c>
      <c r="R141" s="169">
        <f t="shared" si="2"/>
        <v>0</v>
      </c>
      <c r="S141" s="169">
        <v>0</v>
      </c>
      <c r="T141" s="170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1" t="s">
        <v>265</v>
      </c>
      <c r="AT141" s="171" t="s">
        <v>199</v>
      </c>
      <c r="AU141" s="171" t="s">
        <v>87</v>
      </c>
      <c r="AY141" s="14" t="s">
        <v>196</v>
      </c>
      <c r="BE141" s="172">
        <f t="shared" si="4"/>
        <v>0</v>
      </c>
      <c r="BF141" s="172">
        <f t="shared" si="5"/>
        <v>0</v>
      </c>
      <c r="BG141" s="172">
        <f t="shared" si="6"/>
        <v>0</v>
      </c>
      <c r="BH141" s="172">
        <f t="shared" si="7"/>
        <v>0</v>
      </c>
      <c r="BI141" s="172">
        <f t="shared" si="8"/>
        <v>0</v>
      </c>
      <c r="BJ141" s="14" t="s">
        <v>204</v>
      </c>
      <c r="BK141" s="172">
        <f t="shared" si="9"/>
        <v>0</v>
      </c>
      <c r="BL141" s="14" t="s">
        <v>265</v>
      </c>
      <c r="BM141" s="171" t="s">
        <v>314</v>
      </c>
    </row>
    <row r="142" spans="1:65" s="2" customFormat="1" ht="16.5" customHeight="1">
      <c r="A142" s="29"/>
      <c r="B142" s="158"/>
      <c r="C142" s="159" t="s">
        <v>275</v>
      </c>
      <c r="D142" s="159" t="s">
        <v>199</v>
      </c>
      <c r="E142" s="160" t="s">
        <v>2572</v>
      </c>
      <c r="F142" s="161" t="s">
        <v>2573</v>
      </c>
      <c r="G142" s="162" t="s">
        <v>512</v>
      </c>
      <c r="H142" s="163">
        <v>2</v>
      </c>
      <c r="I142" s="164"/>
      <c r="J142" s="165">
        <f t="shared" si="0"/>
        <v>0</v>
      </c>
      <c r="K142" s="166"/>
      <c r="L142" s="30"/>
      <c r="M142" s="167" t="s">
        <v>1</v>
      </c>
      <c r="N142" s="168" t="s">
        <v>45</v>
      </c>
      <c r="O142" s="55"/>
      <c r="P142" s="169">
        <f t="shared" si="1"/>
        <v>0</v>
      </c>
      <c r="Q142" s="169">
        <v>0</v>
      </c>
      <c r="R142" s="169">
        <f t="shared" si="2"/>
        <v>0</v>
      </c>
      <c r="S142" s="169">
        <v>0</v>
      </c>
      <c r="T142" s="170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1" t="s">
        <v>265</v>
      </c>
      <c r="AT142" s="171" t="s">
        <v>199</v>
      </c>
      <c r="AU142" s="171" t="s">
        <v>87</v>
      </c>
      <c r="AY142" s="14" t="s">
        <v>196</v>
      </c>
      <c r="BE142" s="172">
        <f t="shared" si="4"/>
        <v>0</v>
      </c>
      <c r="BF142" s="172">
        <f t="shared" si="5"/>
        <v>0</v>
      </c>
      <c r="BG142" s="172">
        <f t="shared" si="6"/>
        <v>0</v>
      </c>
      <c r="BH142" s="172">
        <f t="shared" si="7"/>
        <v>0</v>
      </c>
      <c r="BI142" s="172">
        <f t="shared" si="8"/>
        <v>0</v>
      </c>
      <c r="BJ142" s="14" t="s">
        <v>204</v>
      </c>
      <c r="BK142" s="172">
        <f t="shared" si="9"/>
        <v>0</v>
      </c>
      <c r="BL142" s="14" t="s">
        <v>265</v>
      </c>
      <c r="BM142" s="171" t="s">
        <v>320</v>
      </c>
    </row>
    <row r="143" spans="1:65" s="2" customFormat="1" ht="16.5" customHeight="1">
      <c r="A143" s="29"/>
      <c r="B143" s="158"/>
      <c r="C143" s="159" t="s">
        <v>279</v>
      </c>
      <c r="D143" s="159" t="s">
        <v>199</v>
      </c>
      <c r="E143" s="160" t="s">
        <v>2574</v>
      </c>
      <c r="F143" s="161" t="s">
        <v>2575</v>
      </c>
      <c r="G143" s="162" t="s">
        <v>512</v>
      </c>
      <c r="H143" s="163">
        <v>6</v>
      </c>
      <c r="I143" s="164"/>
      <c r="J143" s="165">
        <f t="shared" si="0"/>
        <v>0</v>
      </c>
      <c r="K143" s="166"/>
      <c r="L143" s="30"/>
      <c r="M143" s="167" t="s">
        <v>1</v>
      </c>
      <c r="N143" s="168" t="s">
        <v>45</v>
      </c>
      <c r="O143" s="55"/>
      <c r="P143" s="169">
        <f t="shared" si="1"/>
        <v>0</v>
      </c>
      <c r="Q143" s="169">
        <v>0</v>
      </c>
      <c r="R143" s="169">
        <f t="shared" si="2"/>
        <v>0</v>
      </c>
      <c r="S143" s="169">
        <v>0</v>
      </c>
      <c r="T143" s="170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1" t="s">
        <v>265</v>
      </c>
      <c r="AT143" s="171" t="s">
        <v>199</v>
      </c>
      <c r="AU143" s="171" t="s">
        <v>87</v>
      </c>
      <c r="AY143" s="14" t="s">
        <v>196</v>
      </c>
      <c r="BE143" s="172">
        <f t="shared" si="4"/>
        <v>0</v>
      </c>
      <c r="BF143" s="172">
        <f t="shared" si="5"/>
        <v>0</v>
      </c>
      <c r="BG143" s="172">
        <f t="shared" si="6"/>
        <v>0</v>
      </c>
      <c r="BH143" s="172">
        <f t="shared" si="7"/>
        <v>0</v>
      </c>
      <c r="BI143" s="172">
        <f t="shared" si="8"/>
        <v>0</v>
      </c>
      <c r="BJ143" s="14" t="s">
        <v>204</v>
      </c>
      <c r="BK143" s="172">
        <f t="shared" si="9"/>
        <v>0</v>
      </c>
      <c r="BL143" s="14" t="s">
        <v>265</v>
      </c>
      <c r="BM143" s="171" t="s">
        <v>328</v>
      </c>
    </row>
    <row r="144" spans="1:65" s="2" customFormat="1" ht="16.5" customHeight="1">
      <c r="A144" s="29"/>
      <c r="B144" s="158"/>
      <c r="C144" s="159" t="s">
        <v>7</v>
      </c>
      <c r="D144" s="159" t="s">
        <v>199</v>
      </c>
      <c r="E144" s="160" t="s">
        <v>2576</v>
      </c>
      <c r="F144" s="161" t="s">
        <v>2577</v>
      </c>
      <c r="G144" s="162" t="s">
        <v>2578</v>
      </c>
      <c r="H144" s="189"/>
      <c r="I144" s="164"/>
      <c r="J144" s="165">
        <f t="shared" si="0"/>
        <v>0</v>
      </c>
      <c r="K144" s="166"/>
      <c r="L144" s="30"/>
      <c r="M144" s="167" t="s">
        <v>1</v>
      </c>
      <c r="N144" s="168" t="s">
        <v>45</v>
      </c>
      <c r="O144" s="55"/>
      <c r="P144" s="169">
        <f t="shared" si="1"/>
        <v>0</v>
      </c>
      <c r="Q144" s="169">
        <v>0</v>
      </c>
      <c r="R144" s="169">
        <f t="shared" si="2"/>
        <v>0</v>
      </c>
      <c r="S144" s="169">
        <v>0</v>
      </c>
      <c r="T144" s="170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1" t="s">
        <v>265</v>
      </c>
      <c r="AT144" s="171" t="s">
        <v>199</v>
      </c>
      <c r="AU144" s="171" t="s">
        <v>87</v>
      </c>
      <c r="AY144" s="14" t="s">
        <v>196</v>
      </c>
      <c r="BE144" s="172">
        <f t="shared" si="4"/>
        <v>0</v>
      </c>
      <c r="BF144" s="172">
        <f t="shared" si="5"/>
        <v>0</v>
      </c>
      <c r="BG144" s="172">
        <f t="shared" si="6"/>
        <v>0</v>
      </c>
      <c r="BH144" s="172">
        <f t="shared" si="7"/>
        <v>0</v>
      </c>
      <c r="BI144" s="172">
        <f t="shared" si="8"/>
        <v>0</v>
      </c>
      <c r="BJ144" s="14" t="s">
        <v>204</v>
      </c>
      <c r="BK144" s="172">
        <f t="shared" si="9"/>
        <v>0</v>
      </c>
      <c r="BL144" s="14" t="s">
        <v>265</v>
      </c>
      <c r="BM144" s="171" t="s">
        <v>334</v>
      </c>
    </row>
    <row r="145" spans="1:65" s="2" customFormat="1" ht="16.5" customHeight="1">
      <c r="A145" s="29"/>
      <c r="B145" s="158"/>
      <c r="C145" s="159" t="s">
        <v>286</v>
      </c>
      <c r="D145" s="159" t="s">
        <v>199</v>
      </c>
      <c r="E145" s="160" t="s">
        <v>2579</v>
      </c>
      <c r="F145" s="161" t="s">
        <v>2580</v>
      </c>
      <c r="G145" s="162" t="s">
        <v>2581</v>
      </c>
      <c r="H145" s="163">
        <v>1</v>
      </c>
      <c r="I145" s="164"/>
      <c r="J145" s="165">
        <f t="shared" si="0"/>
        <v>0</v>
      </c>
      <c r="K145" s="166"/>
      <c r="L145" s="30"/>
      <c r="M145" s="167" t="s">
        <v>1</v>
      </c>
      <c r="N145" s="168" t="s">
        <v>45</v>
      </c>
      <c r="O145" s="55"/>
      <c r="P145" s="169">
        <f t="shared" si="1"/>
        <v>0</v>
      </c>
      <c r="Q145" s="169">
        <v>0</v>
      </c>
      <c r="R145" s="169">
        <f t="shared" si="2"/>
        <v>0</v>
      </c>
      <c r="S145" s="169">
        <v>0</v>
      </c>
      <c r="T145" s="170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1" t="s">
        <v>265</v>
      </c>
      <c r="AT145" s="171" t="s">
        <v>199</v>
      </c>
      <c r="AU145" s="171" t="s">
        <v>87</v>
      </c>
      <c r="AY145" s="14" t="s">
        <v>196</v>
      </c>
      <c r="BE145" s="172">
        <f t="shared" si="4"/>
        <v>0</v>
      </c>
      <c r="BF145" s="172">
        <f t="shared" si="5"/>
        <v>0</v>
      </c>
      <c r="BG145" s="172">
        <f t="shared" si="6"/>
        <v>0</v>
      </c>
      <c r="BH145" s="172">
        <f t="shared" si="7"/>
        <v>0</v>
      </c>
      <c r="BI145" s="172">
        <f t="shared" si="8"/>
        <v>0</v>
      </c>
      <c r="BJ145" s="14" t="s">
        <v>204</v>
      </c>
      <c r="BK145" s="172">
        <f t="shared" si="9"/>
        <v>0</v>
      </c>
      <c r="BL145" s="14" t="s">
        <v>265</v>
      </c>
      <c r="BM145" s="171" t="s">
        <v>338</v>
      </c>
    </row>
    <row r="146" spans="1:65" s="2" customFormat="1" ht="16.5" customHeight="1">
      <c r="A146" s="29"/>
      <c r="B146" s="158"/>
      <c r="C146" s="159" t="s">
        <v>290</v>
      </c>
      <c r="D146" s="159" t="s">
        <v>199</v>
      </c>
      <c r="E146" s="160" t="s">
        <v>2582</v>
      </c>
      <c r="F146" s="161" t="s">
        <v>2583</v>
      </c>
      <c r="G146" s="162" t="s">
        <v>2581</v>
      </c>
      <c r="H146" s="163">
        <v>1</v>
      </c>
      <c r="I146" s="164"/>
      <c r="J146" s="165">
        <f t="shared" si="0"/>
        <v>0</v>
      </c>
      <c r="K146" s="166"/>
      <c r="L146" s="30"/>
      <c r="M146" s="167" t="s">
        <v>1</v>
      </c>
      <c r="N146" s="168" t="s">
        <v>45</v>
      </c>
      <c r="O146" s="55"/>
      <c r="P146" s="169">
        <f t="shared" si="1"/>
        <v>0</v>
      </c>
      <c r="Q146" s="169">
        <v>0</v>
      </c>
      <c r="R146" s="169">
        <f t="shared" si="2"/>
        <v>0</v>
      </c>
      <c r="S146" s="169">
        <v>0</v>
      </c>
      <c r="T146" s="170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1" t="s">
        <v>265</v>
      </c>
      <c r="AT146" s="171" t="s">
        <v>199</v>
      </c>
      <c r="AU146" s="171" t="s">
        <v>87</v>
      </c>
      <c r="AY146" s="14" t="s">
        <v>196</v>
      </c>
      <c r="BE146" s="172">
        <f t="shared" si="4"/>
        <v>0</v>
      </c>
      <c r="BF146" s="172">
        <f t="shared" si="5"/>
        <v>0</v>
      </c>
      <c r="BG146" s="172">
        <f t="shared" si="6"/>
        <v>0</v>
      </c>
      <c r="BH146" s="172">
        <f t="shared" si="7"/>
        <v>0</v>
      </c>
      <c r="BI146" s="172">
        <f t="shared" si="8"/>
        <v>0</v>
      </c>
      <c r="BJ146" s="14" t="s">
        <v>204</v>
      </c>
      <c r="BK146" s="172">
        <f t="shared" si="9"/>
        <v>0</v>
      </c>
      <c r="BL146" s="14" t="s">
        <v>265</v>
      </c>
      <c r="BM146" s="171" t="s">
        <v>342</v>
      </c>
    </row>
    <row r="147" spans="1:65" s="12" customFormat="1" ht="25.9" customHeight="1">
      <c r="B147" s="145"/>
      <c r="D147" s="146" t="s">
        <v>78</v>
      </c>
      <c r="E147" s="147" t="s">
        <v>2584</v>
      </c>
      <c r="F147" s="147" t="s">
        <v>2585</v>
      </c>
      <c r="I147" s="148"/>
      <c r="J147" s="149">
        <f>BK147</f>
        <v>0</v>
      </c>
      <c r="L147" s="145"/>
      <c r="M147" s="150"/>
      <c r="N147" s="151"/>
      <c r="O147" s="151"/>
      <c r="P147" s="152">
        <f>SUM(P148:P156)</f>
        <v>0</v>
      </c>
      <c r="Q147" s="151"/>
      <c r="R147" s="152">
        <f>SUM(R148:R156)</f>
        <v>0</v>
      </c>
      <c r="S147" s="151"/>
      <c r="T147" s="153">
        <f>SUM(T148:T156)</f>
        <v>0</v>
      </c>
      <c r="AR147" s="146" t="s">
        <v>87</v>
      </c>
      <c r="AT147" s="154" t="s">
        <v>78</v>
      </c>
      <c r="AU147" s="154" t="s">
        <v>79</v>
      </c>
      <c r="AY147" s="146" t="s">
        <v>196</v>
      </c>
      <c r="BK147" s="155">
        <f>SUM(BK148:BK156)</f>
        <v>0</v>
      </c>
    </row>
    <row r="148" spans="1:65" s="2" customFormat="1" ht="33" customHeight="1">
      <c r="A148" s="29"/>
      <c r="B148" s="158"/>
      <c r="C148" s="159" t="s">
        <v>294</v>
      </c>
      <c r="D148" s="159" t="s">
        <v>199</v>
      </c>
      <c r="E148" s="160" t="s">
        <v>2586</v>
      </c>
      <c r="F148" s="161" t="s">
        <v>2587</v>
      </c>
      <c r="G148" s="162" t="s">
        <v>222</v>
      </c>
      <c r="H148" s="163">
        <v>4</v>
      </c>
      <c r="I148" s="164"/>
      <c r="J148" s="165">
        <f t="shared" ref="J148:J156" si="10">ROUND(I148*H148,2)</f>
        <v>0</v>
      </c>
      <c r="K148" s="166"/>
      <c r="L148" s="30"/>
      <c r="M148" s="167" t="s">
        <v>1</v>
      </c>
      <c r="N148" s="168" t="s">
        <v>45</v>
      </c>
      <c r="O148" s="55"/>
      <c r="P148" s="169">
        <f t="shared" ref="P148:P156" si="11">O148*H148</f>
        <v>0</v>
      </c>
      <c r="Q148" s="169">
        <v>0</v>
      </c>
      <c r="R148" s="169">
        <f t="shared" ref="R148:R156" si="12">Q148*H148</f>
        <v>0</v>
      </c>
      <c r="S148" s="169">
        <v>0</v>
      </c>
      <c r="T148" s="170">
        <f t="shared" ref="T148:T156" si="13"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1" t="s">
        <v>203</v>
      </c>
      <c r="AT148" s="171" t="s">
        <v>199</v>
      </c>
      <c r="AU148" s="171" t="s">
        <v>87</v>
      </c>
      <c r="AY148" s="14" t="s">
        <v>196</v>
      </c>
      <c r="BE148" s="172">
        <f t="shared" ref="BE148:BE156" si="14">IF(N148="základní",J148,0)</f>
        <v>0</v>
      </c>
      <c r="BF148" s="172">
        <f t="shared" ref="BF148:BF156" si="15">IF(N148="snížená",J148,0)</f>
        <v>0</v>
      </c>
      <c r="BG148" s="172">
        <f t="shared" ref="BG148:BG156" si="16">IF(N148="zákl. přenesená",J148,0)</f>
        <v>0</v>
      </c>
      <c r="BH148" s="172">
        <f t="shared" ref="BH148:BH156" si="17">IF(N148="sníž. přenesená",J148,0)</f>
        <v>0</v>
      </c>
      <c r="BI148" s="172">
        <f t="shared" ref="BI148:BI156" si="18">IF(N148="nulová",J148,0)</f>
        <v>0</v>
      </c>
      <c r="BJ148" s="14" t="s">
        <v>204</v>
      </c>
      <c r="BK148" s="172">
        <f t="shared" ref="BK148:BK156" si="19">ROUND(I148*H148,2)</f>
        <v>0</v>
      </c>
      <c r="BL148" s="14" t="s">
        <v>203</v>
      </c>
      <c r="BM148" s="171" t="s">
        <v>348</v>
      </c>
    </row>
    <row r="149" spans="1:65" s="2" customFormat="1" ht="16.5" customHeight="1">
      <c r="A149" s="29"/>
      <c r="B149" s="158"/>
      <c r="C149" s="159" t="s">
        <v>298</v>
      </c>
      <c r="D149" s="159" t="s">
        <v>199</v>
      </c>
      <c r="E149" s="160" t="s">
        <v>2588</v>
      </c>
      <c r="F149" s="161" t="s">
        <v>2589</v>
      </c>
      <c r="G149" s="162" t="s">
        <v>222</v>
      </c>
      <c r="H149" s="163">
        <v>4</v>
      </c>
      <c r="I149" s="164"/>
      <c r="J149" s="165">
        <f t="shared" si="10"/>
        <v>0</v>
      </c>
      <c r="K149" s="166"/>
      <c r="L149" s="30"/>
      <c r="M149" s="167" t="s">
        <v>1</v>
      </c>
      <c r="N149" s="168" t="s">
        <v>45</v>
      </c>
      <c r="O149" s="55"/>
      <c r="P149" s="169">
        <f t="shared" si="11"/>
        <v>0</v>
      </c>
      <c r="Q149" s="169">
        <v>0</v>
      </c>
      <c r="R149" s="169">
        <f t="shared" si="12"/>
        <v>0</v>
      </c>
      <c r="S149" s="169">
        <v>0</v>
      </c>
      <c r="T149" s="170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1" t="s">
        <v>203</v>
      </c>
      <c r="AT149" s="171" t="s">
        <v>199</v>
      </c>
      <c r="AU149" s="171" t="s">
        <v>87</v>
      </c>
      <c r="AY149" s="14" t="s">
        <v>196</v>
      </c>
      <c r="BE149" s="172">
        <f t="shared" si="14"/>
        <v>0</v>
      </c>
      <c r="BF149" s="172">
        <f t="shared" si="15"/>
        <v>0</v>
      </c>
      <c r="BG149" s="172">
        <f t="shared" si="16"/>
        <v>0</v>
      </c>
      <c r="BH149" s="172">
        <f t="shared" si="17"/>
        <v>0</v>
      </c>
      <c r="BI149" s="172">
        <f t="shared" si="18"/>
        <v>0</v>
      </c>
      <c r="BJ149" s="14" t="s">
        <v>204</v>
      </c>
      <c r="BK149" s="172">
        <f t="shared" si="19"/>
        <v>0</v>
      </c>
      <c r="BL149" s="14" t="s">
        <v>203</v>
      </c>
      <c r="BM149" s="171" t="s">
        <v>356</v>
      </c>
    </row>
    <row r="150" spans="1:65" s="2" customFormat="1" ht="16.5" customHeight="1">
      <c r="A150" s="29"/>
      <c r="B150" s="158"/>
      <c r="C150" s="159" t="s">
        <v>302</v>
      </c>
      <c r="D150" s="159" t="s">
        <v>199</v>
      </c>
      <c r="E150" s="160" t="s">
        <v>2590</v>
      </c>
      <c r="F150" s="161" t="s">
        <v>2591</v>
      </c>
      <c r="G150" s="162" t="s">
        <v>222</v>
      </c>
      <c r="H150" s="163">
        <v>30</v>
      </c>
      <c r="I150" s="164"/>
      <c r="J150" s="165">
        <f t="shared" si="10"/>
        <v>0</v>
      </c>
      <c r="K150" s="166"/>
      <c r="L150" s="30"/>
      <c r="M150" s="167" t="s">
        <v>1</v>
      </c>
      <c r="N150" s="168" t="s">
        <v>45</v>
      </c>
      <c r="O150" s="55"/>
      <c r="P150" s="169">
        <f t="shared" si="11"/>
        <v>0</v>
      </c>
      <c r="Q150" s="169">
        <v>0</v>
      </c>
      <c r="R150" s="169">
        <f t="shared" si="12"/>
        <v>0</v>
      </c>
      <c r="S150" s="169">
        <v>0</v>
      </c>
      <c r="T150" s="170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1" t="s">
        <v>203</v>
      </c>
      <c r="AT150" s="171" t="s">
        <v>199</v>
      </c>
      <c r="AU150" s="171" t="s">
        <v>87</v>
      </c>
      <c r="AY150" s="14" t="s">
        <v>196</v>
      </c>
      <c r="BE150" s="172">
        <f t="shared" si="14"/>
        <v>0</v>
      </c>
      <c r="BF150" s="172">
        <f t="shared" si="15"/>
        <v>0</v>
      </c>
      <c r="BG150" s="172">
        <f t="shared" si="16"/>
        <v>0</v>
      </c>
      <c r="BH150" s="172">
        <f t="shared" si="17"/>
        <v>0</v>
      </c>
      <c r="BI150" s="172">
        <f t="shared" si="18"/>
        <v>0</v>
      </c>
      <c r="BJ150" s="14" t="s">
        <v>204</v>
      </c>
      <c r="BK150" s="172">
        <f t="shared" si="19"/>
        <v>0</v>
      </c>
      <c r="BL150" s="14" t="s">
        <v>203</v>
      </c>
      <c r="BM150" s="171" t="s">
        <v>364</v>
      </c>
    </row>
    <row r="151" spans="1:65" s="2" customFormat="1" ht="16.5" customHeight="1">
      <c r="A151" s="29"/>
      <c r="B151" s="158"/>
      <c r="C151" s="159" t="s">
        <v>304</v>
      </c>
      <c r="D151" s="159" t="s">
        <v>199</v>
      </c>
      <c r="E151" s="160" t="s">
        <v>2592</v>
      </c>
      <c r="F151" s="161" t="s">
        <v>2593</v>
      </c>
      <c r="G151" s="162" t="s">
        <v>222</v>
      </c>
      <c r="H151" s="163">
        <v>4</v>
      </c>
      <c r="I151" s="164"/>
      <c r="J151" s="165">
        <f t="shared" si="10"/>
        <v>0</v>
      </c>
      <c r="K151" s="166"/>
      <c r="L151" s="30"/>
      <c r="M151" s="167" t="s">
        <v>1</v>
      </c>
      <c r="N151" s="168" t="s">
        <v>45</v>
      </c>
      <c r="O151" s="55"/>
      <c r="P151" s="169">
        <f t="shared" si="11"/>
        <v>0</v>
      </c>
      <c r="Q151" s="169">
        <v>0</v>
      </c>
      <c r="R151" s="169">
        <f t="shared" si="12"/>
        <v>0</v>
      </c>
      <c r="S151" s="169">
        <v>0</v>
      </c>
      <c r="T151" s="170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1" t="s">
        <v>203</v>
      </c>
      <c r="AT151" s="171" t="s">
        <v>199</v>
      </c>
      <c r="AU151" s="171" t="s">
        <v>87</v>
      </c>
      <c r="AY151" s="14" t="s">
        <v>196</v>
      </c>
      <c r="BE151" s="172">
        <f t="shared" si="14"/>
        <v>0</v>
      </c>
      <c r="BF151" s="172">
        <f t="shared" si="15"/>
        <v>0</v>
      </c>
      <c r="BG151" s="172">
        <f t="shared" si="16"/>
        <v>0</v>
      </c>
      <c r="BH151" s="172">
        <f t="shared" si="17"/>
        <v>0</v>
      </c>
      <c r="BI151" s="172">
        <f t="shared" si="18"/>
        <v>0</v>
      </c>
      <c r="BJ151" s="14" t="s">
        <v>204</v>
      </c>
      <c r="BK151" s="172">
        <f t="shared" si="19"/>
        <v>0</v>
      </c>
      <c r="BL151" s="14" t="s">
        <v>203</v>
      </c>
      <c r="BM151" s="171" t="s">
        <v>370</v>
      </c>
    </row>
    <row r="152" spans="1:65" s="2" customFormat="1" ht="16.5" customHeight="1">
      <c r="A152" s="29"/>
      <c r="B152" s="158"/>
      <c r="C152" s="159" t="s">
        <v>308</v>
      </c>
      <c r="D152" s="159" t="s">
        <v>199</v>
      </c>
      <c r="E152" s="160" t="s">
        <v>2594</v>
      </c>
      <c r="F152" s="161" t="s">
        <v>2595</v>
      </c>
      <c r="G152" s="162" t="s">
        <v>2596</v>
      </c>
      <c r="H152" s="163">
        <v>1</v>
      </c>
      <c r="I152" s="164"/>
      <c r="J152" s="165">
        <f t="shared" si="10"/>
        <v>0</v>
      </c>
      <c r="K152" s="166"/>
      <c r="L152" s="30"/>
      <c r="M152" s="167" t="s">
        <v>1</v>
      </c>
      <c r="N152" s="168" t="s">
        <v>45</v>
      </c>
      <c r="O152" s="55"/>
      <c r="P152" s="169">
        <f t="shared" si="11"/>
        <v>0</v>
      </c>
      <c r="Q152" s="169">
        <v>0</v>
      </c>
      <c r="R152" s="169">
        <f t="shared" si="12"/>
        <v>0</v>
      </c>
      <c r="S152" s="169">
        <v>0</v>
      </c>
      <c r="T152" s="170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1" t="s">
        <v>203</v>
      </c>
      <c r="AT152" s="171" t="s">
        <v>199</v>
      </c>
      <c r="AU152" s="171" t="s">
        <v>87</v>
      </c>
      <c r="AY152" s="14" t="s">
        <v>196</v>
      </c>
      <c r="BE152" s="172">
        <f t="shared" si="14"/>
        <v>0</v>
      </c>
      <c r="BF152" s="172">
        <f t="shared" si="15"/>
        <v>0</v>
      </c>
      <c r="BG152" s="172">
        <f t="shared" si="16"/>
        <v>0</v>
      </c>
      <c r="BH152" s="172">
        <f t="shared" si="17"/>
        <v>0</v>
      </c>
      <c r="BI152" s="172">
        <f t="shared" si="18"/>
        <v>0</v>
      </c>
      <c r="BJ152" s="14" t="s">
        <v>204</v>
      </c>
      <c r="BK152" s="172">
        <f t="shared" si="19"/>
        <v>0</v>
      </c>
      <c r="BL152" s="14" t="s">
        <v>203</v>
      </c>
      <c r="BM152" s="171" t="s">
        <v>378</v>
      </c>
    </row>
    <row r="153" spans="1:65" s="2" customFormat="1" ht="16.5" customHeight="1">
      <c r="A153" s="29"/>
      <c r="B153" s="158"/>
      <c r="C153" s="159" t="s">
        <v>310</v>
      </c>
      <c r="D153" s="159" t="s">
        <v>199</v>
      </c>
      <c r="E153" s="160" t="s">
        <v>2597</v>
      </c>
      <c r="F153" s="161" t="s">
        <v>2598</v>
      </c>
      <c r="G153" s="162" t="s">
        <v>2596</v>
      </c>
      <c r="H153" s="163">
        <v>1</v>
      </c>
      <c r="I153" s="164"/>
      <c r="J153" s="165">
        <f t="shared" si="10"/>
        <v>0</v>
      </c>
      <c r="K153" s="166"/>
      <c r="L153" s="30"/>
      <c r="M153" s="167" t="s">
        <v>1</v>
      </c>
      <c r="N153" s="168" t="s">
        <v>45</v>
      </c>
      <c r="O153" s="55"/>
      <c r="P153" s="169">
        <f t="shared" si="11"/>
        <v>0</v>
      </c>
      <c r="Q153" s="169">
        <v>0</v>
      </c>
      <c r="R153" s="169">
        <f t="shared" si="12"/>
        <v>0</v>
      </c>
      <c r="S153" s="169">
        <v>0</v>
      </c>
      <c r="T153" s="170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1" t="s">
        <v>203</v>
      </c>
      <c r="AT153" s="171" t="s">
        <v>199</v>
      </c>
      <c r="AU153" s="171" t="s">
        <v>87</v>
      </c>
      <c r="AY153" s="14" t="s">
        <v>196</v>
      </c>
      <c r="BE153" s="172">
        <f t="shared" si="14"/>
        <v>0</v>
      </c>
      <c r="BF153" s="172">
        <f t="shared" si="15"/>
        <v>0</v>
      </c>
      <c r="BG153" s="172">
        <f t="shared" si="16"/>
        <v>0</v>
      </c>
      <c r="BH153" s="172">
        <f t="shared" si="17"/>
        <v>0</v>
      </c>
      <c r="BI153" s="172">
        <f t="shared" si="18"/>
        <v>0</v>
      </c>
      <c r="BJ153" s="14" t="s">
        <v>204</v>
      </c>
      <c r="BK153" s="172">
        <f t="shared" si="19"/>
        <v>0</v>
      </c>
      <c r="BL153" s="14" t="s">
        <v>203</v>
      </c>
      <c r="BM153" s="171" t="s">
        <v>386</v>
      </c>
    </row>
    <row r="154" spans="1:65" s="2" customFormat="1" ht="16.5" customHeight="1">
      <c r="A154" s="29"/>
      <c r="B154" s="158"/>
      <c r="C154" s="159" t="s">
        <v>314</v>
      </c>
      <c r="D154" s="159" t="s">
        <v>199</v>
      </c>
      <c r="E154" s="160" t="s">
        <v>2599</v>
      </c>
      <c r="F154" s="161" t="s">
        <v>2600</v>
      </c>
      <c r="G154" s="162" t="s">
        <v>2596</v>
      </c>
      <c r="H154" s="163">
        <v>1</v>
      </c>
      <c r="I154" s="164"/>
      <c r="J154" s="165">
        <f t="shared" si="10"/>
        <v>0</v>
      </c>
      <c r="K154" s="166"/>
      <c r="L154" s="30"/>
      <c r="M154" s="167" t="s">
        <v>1</v>
      </c>
      <c r="N154" s="168" t="s">
        <v>45</v>
      </c>
      <c r="O154" s="55"/>
      <c r="P154" s="169">
        <f t="shared" si="11"/>
        <v>0</v>
      </c>
      <c r="Q154" s="169">
        <v>0</v>
      </c>
      <c r="R154" s="169">
        <f t="shared" si="12"/>
        <v>0</v>
      </c>
      <c r="S154" s="169">
        <v>0</v>
      </c>
      <c r="T154" s="170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1" t="s">
        <v>203</v>
      </c>
      <c r="AT154" s="171" t="s">
        <v>199</v>
      </c>
      <c r="AU154" s="171" t="s">
        <v>87</v>
      </c>
      <c r="AY154" s="14" t="s">
        <v>196</v>
      </c>
      <c r="BE154" s="172">
        <f t="shared" si="14"/>
        <v>0</v>
      </c>
      <c r="BF154" s="172">
        <f t="shared" si="15"/>
        <v>0</v>
      </c>
      <c r="BG154" s="172">
        <f t="shared" si="16"/>
        <v>0</v>
      </c>
      <c r="BH154" s="172">
        <f t="shared" si="17"/>
        <v>0</v>
      </c>
      <c r="BI154" s="172">
        <f t="shared" si="18"/>
        <v>0</v>
      </c>
      <c r="BJ154" s="14" t="s">
        <v>204</v>
      </c>
      <c r="BK154" s="172">
        <f t="shared" si="19"/>
        <v>0</v>
      </c>
      <c r="BL154" s="14" t="s">
        <v>203</v>
      </c>
      <c r="BM154" s="171" t="s">
        <v>392</v>
      </c>
    </row>
    <row r="155" spans="1:65" s="2" customFormat="1" ht="16.5" customHeight="1">
      <c r="A155" s="29"/>
      <c r="B155" s="158"/>
      <c r="C155" s="159" t="s">
        <v>316</v>
      </c>
      <c r="D155" s="159" t="s">
        <v>199</v>
      </c>
      <c r="E155" s="160" t="s">
        <v>2601</v>
      </c>
      <c r="F155" s="161" t="s">
        <v>2602</v>
      </c>
      <c r="G155" s="162" t="s">
        <v>2603</v>
      </c>
      <c r="H155" s="163">
        <v>24</v>
      </c>
      <c r="I155" s="164"/>
      <c r="J155" s="165">
        <f t="shared" si="10"/>
        <v>0</v>
      </c>
      <c r="K155" s="166"/>
      <c r="L155" s="30"/>
      <c r="M155" s="167" t="s">
        <v>1</v>
      </c>
      <c r="N155" s="168" t="s">
        <v>45</v>
      </c>
      <c r="O155" s="55"/>
      <c r="P155" s="169">
        <f t="shared" si="11"/>
        <v>0</v>
      </c>
      <c r="Q155" s="169">
        <v>0</v>
      </c>
      <c r="R155" s="169">
        <f t="shared" si="12"/>
        <v>0</v>
      </c>
      <c r="S155" s="169">
        <v>0</v>
      </c>
      <c r="T155" s="170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1" t="s">
        <v>203</v>
      </c>
      <c r="AT155" s="171" t="s">
        <v>199</v>
      </c>
      <c r="AU155" s="171" t="s">
        <v>87</v>
      </c>
      <c r="AY155" s="14" t="s">
        <v>196</v>
      </c>
      <c r="BE155" s="172">
        <f t="shared" si="14"/>
        <v>0</v>
      </c>
      <c r="BF155" s="172">
        <f t="shared" si="15"/>
        <v>0</v>
      </c>
      <c r="BG155" s="172">
        <f t="shared" si="16"/>
        <v>0</v>
      </c>
      <c r="BH155" s="172">
        <f t="shared" si="17"/>
        <v>0</v>
      </c>
      <c r="BI155" s="172">
        <f t="shared" si="18"/>
        <v>0</v>
      </c>
      <c r="BJ155" s="14" t="s">
        <v>204</v>
      </c>
      <c r="BK155" s="172">
        <f t="shared" si="19"/>
        <v>0</v>
      </c>
      <c r="BL155" s="14" t="s">
        <v>203</v>
      </c>
      <c r="BM155" s="171" t="s">
        <v>398</v>
      </c>
    </row>
    <row r="156" spans="1:65" s="2" customFormat="1" ht="16.5" customHeight="1">
      <c r="A156" s="29"/>
      <c r="B156" s="158"/>
      <c r="C156" s="159" t="s">
        <v>320</v>
      </c>
      <c r="D156" s="159" t="s">
        <v>199</v>
      </c>
      <c r="E156" s="160" t="s">
        <v>2604</v>
      </c>
      <c r="F156" s="161" t="s">
        <v>2605</v>
      </c>
      <c r="G156" s="162" t="s">
        <v>2603</v>
      </c>
      <c r="H156" s="163">
        <v>48</v>
      </c>
      <c r="I156" s="164"/>
      <c r="J156" s="165">
        <f t="shared" si="10"/>
        <v>0</v>
      </c>
      <c r="K156" s="166"/>
      <c r="L156" s="30"/>
      <c r="M156" s="184" t="s">
        <v>1</v>
      </c>
      <c r="N156" s="185" t="s">
        <v>45</v>
      </c>
      <c r="O156" s="186"/>
      <c r="P156" s="187">
        <f t="shared" si="11"/>
        <v>0</v>
      </c>
      <c r="Q156" s="187">
        <v>0</v>
      </c>
      <c r="R156" s="187">
        <f t="shared" si="12"/>
        <v>0</v>
      </c>
      <c r="S156" s="187">
        <v>0</v>
      </c>
      <c r="T156" s="188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1" t="s">
        <v>203</v>
      </c>
      <c r="AT156" s="171" t="s">
        <v>199</v>
      </c>
      <c r="AU156" s="171" t="s">
        <v>87</v>
      </c>
      <c r="AY156" s="14" t="s">
        <v>196</v>
      </c>
      <c r="BE156" s="172">
        <f t="shared" si="14"/>
        <v>0</v>
      </c>
      <c r="BF156" s="172">
        <f t="shared" si="15"/>
        <v>0</v>
      </c>
      <c r="BG156" s="172">
        <f t="shared" si="16"/>
        <v>0</v>
      </c>
      <c r="BH156" s="172">
        <f t="shared" si="17"/>
        <v>0</v>
      </c>
      <c r="BI156" s="172">
        <f t="shared" si="18"/>
        <v>0</v>
      </c>
      <c r="BJ156" s="14" t="s">
        <v>204</v>
      </c>
      <c r="BK156" s="172">
        <f t="shared" si="19"/>
        <v>0</v>
      </c>
      <c r="BL156" s="14" t="s">
        <v>203</v>
      </c>
      <c r="BM156" s="171" t="s">
        <v>402</v>
      </c>
    </row>
    <row r="157" spans="1:65" s="2" customFormat="1" ht="6.95" customHeight="1">
      <c r="A157" s="29"/>
      <c r="B157" s="44"/>
      <c r="C157" s="45"/>
      <c r="D157" s="45"/>
      <c r="E157" s="45"/>
      <c r="F157" s="45"/>
      <c r="G157" s="45"/>
      <c r="H157" s="45"/>
      <c r="I157" s="117"/>
      <c r="J157" s="45"/>
      <c r="K157" s="45"/>
      <c r="L157" s="30"/>
      <c r="M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</row>
  </sheetData>
  <autoFilter ref="C119:K156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3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08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4" t="s">
        <v>124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87</v>
      </c>
    </row>
    <row r="4" spans="1:46" s="1" customFormat="1" ht="24.95" hidden="1" customHeight="1">
      <c r="B4" s="17"/>
      <c r="D4" s="18" t="s">
        <v>153</v>
      </c>
      <c r="I4" s="90"/>
      <c r="L4" s="17"/>
      <c r="M4" s="92" t="s">
        <v>10</v>
      </c>
      <c r="AT4" s="14" t="s">
        <v>3</v>
      </c>
    </row>
    <row r="5" spans="1:46" s="1" customFormat="1" ht="6.95" hidden="1" customHeight="1">
      <c r="B5" s="17"/>
      <c r="I5" s="90"/>
      <c r="L5" s="17"/>
    </row>
    <row r="6" spans="1:46" s="1" customFormat="1" ht="12" hidden="1" customHeight="1">
      <c r="B6" s="17"/>
      <c r="D6" s="24" t="s">
        <v>16</v>
      </c>
      <c r="I6" s="90"/>
      <c r="L6" s="17"/>
    </row>
    <row r="7" spans="1:46" s="1" customFormat="1" ht="16.5" hidden="1" customHeight="1">
      <c r="B7" s="17"/>
      <c r="E7" s="223" t="str">
        <f>'Rekapitulace stavby'!K6</f>
        <v>Revitalizace polyfunkčního bytového domu- ul.Petra Křičky č.p.3106, 3373 - Ostrava</v>
      </c>
      <c r="F7" s="224"/>
      <c r="G7" s="224"/>
      <c r="H7" s="224"/>
      <c r="I7" s="90"/>
      <c r="L7" s="17"/>
    </row>
    <row r="8" spans="1:46" s="2" customFormat="1" ht="12" hidden="1" customHeight="1">
      <c r="A8" s="29"/>
      <c r="B8" s="30"/>
      <c r="C8" s="29"/>
      <c r="D8" s="24" t="s">
        <v>154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hidden="1" customHeight="1">
      <c r="A9" s="29"/>
      <c r="B9" s="30"/>
      <c r="C9" s="29"/>
      <c r="D9" s="29"/>
      <c r="E9" s="210" t="s">
        <v>2643</v>
      </c>
      <c r="F9" s="225"/>
      <c r="G9" s="225"/>
      <c r="H9" s="225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 hidden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hidden="1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20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hidden="1" customHeight="1">
      <c r="A12" s="29"/>
      <c r="B12" s="30"/>
      <c r="C12" s="29"/>
      <c r="D12" s="24" t="s">
        <v>21</v>
      </c>
      <c r="E12" s="29"/>
      <c r="F12" s="22" t="s">
        <v>27</v>
      </c>
      <c r="G12" s="29"/>
      <c r="H12" s="29"/>
      <c r="I12" s="94" t="s">
        <v>23</v>
      </c>
      <c r="J12" s="52" t="str">
        <f>'Rekapitulace stavby'!AN8</f>
        <v>6. 3. 2020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hidden="1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hidden="1" customHeight="1">
      <c r="A14" s="29"/>
      <c r="B14" s="30"/>
      <c r="C14" s="29"/>
      <c r="D14" s="24" t="s">
        <v>25</v>
      </c>
      <c r="E14" s="29"/>
      <c r="F14" s="29"/>
      <c r="G14" s="29"/>
      <c r="H14" s="29"/>
      <c r="I14" s="94" t="s">
        <v>26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hidden="1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28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hidden="1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hidden="1" customHeight="1">
      <c r="A17" s="29"/>
      <c r="B17" s="30"/>
      <c r="C17" s="29"/>
      <c r="D17" s="24" t="s">
        <v>29</v>
      </c>
      <c r="E17" s="29"/>
      <c r="F17" s="29"/>
      <c r="G17" s="29"/>
      <c r="H17" s="29"/>
      <c r="I17" s="94" t="s">
        <v>26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hidden="1" customHeight="1">
      <c r="A18" s="29"/>
      <c r="B18" s="30"/>
      <c r="C18" s="29"/>
      <c r="D18" s="29"/>
      <c r="E18" s="226" t="str">
        <f>'Rekapitulace stavby'!E14</f>
        <v>Vyplň údaj</v>
      </c>
      <c r="F18" s="196"/>
      <c r="G18" s="196"/>
      <c r="H18" s="196"/>
      <c r="I18" s="94" t="s">
        <v>28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hidden="1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hidden="1" customHeight="1">
      <c r="A20" s="29"/>
      <c r="B20" s="30"/>
      <c r="C20" s="29"/>
      <c r="D20" s="24" t="s">
        <v>31</v>
      </c>
      <c r="E20" s="29"/>
      <c r="F20" s="29"/>
      <c r="G20" s="29"/>
      <c r="H20" s="29"/>
      <c r="I20" s="94" t="s">
        <v>26</v>
      </c>
      <c r="J20" s="22" t="str">
        <f>IF('Rekapitulace stavby'!AN16="","",'Rekapitulace stavby'!AN16)</f>
        <v>25872494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hidden="1" customHeight="1">
      <c r="A21" s="29"/>
      <c r="B21" s="30"/>
      <c r="C21" s="29"/>
      <c r="D21" s="29"/>
      <c r="E21" s="22" t="str">
        <f>IF('Rekapitulace stavby'!E17="","",'Rekapitulace stavby'!E17)</f>
        <v>MS-projekce s.r.o.</v>
      </c>
      <c r="F21" s="29"/>
      <c r="G21" s="29"/>
      <c r="H21" s="29"/>
      <c r="I21" s="94" t="s">
        <v>28</v>
      </c>
      <c r="J21" s="22" t="str">
        <f>IF('Rekapitulace stavby'!AN17="","",'Rekapitulace stavby'!AN17)</f>
        <v>CZ25872494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hidden="1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hidden="1" customHeight="1">
      <c r="A23" s="29"/>
      <c r="B23" s="30"/>
      <c r="C23" s="29"/>
      <c r="D23" s="24" t="s">
        <v>36</v>
      </c>
      <c r="E23" s="29"/>
      <c r="F23" s="29"/>
      <c r="G23" s="29"/>
      <c r="H23" s="29"/>
      <c r="I23" s="94" t="s">
        <v>26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hidden="1" customHeight="1">
      <c r="A24" s="29"/>
      <c r="B24" s="30"/>
      <c r="C24" s="29"/>
      <c r="D24" s="29"/>
      <c r="E24" s="22" t="str">
        <f>IF('Rekapitulace stavby'!E20="","",'Rekapitulace stavby'!E20)</f>
        <v/>
      </c>
      <c r="F24" s="29"/>
      <c r="G24" s="29"/>
      <c r="H24" s="29"/>
      <c r="I24" s="94" t="s">
        <v>28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hidden="1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hidden="1" customHeight="1">
      <c r="A26" s="29"/>
      <c r="B26" s="30"/>
      <c r="C26" s="29"/>
      <c r="D26" s="24" t="s">
        <v>38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hidden="1" customHeight="1">
      <c r="A27" s="95"/>
      <c r="B27" s="96"/>
      <c r="C27" s="95"/>
      <c r="D27" s="95"/>
      <c r="E27" s="201" t="s">
        <v>1</v>
      </c>
      <c r="F27" s="201"/>
      <c r="G27" s="201"/>
      <c r="H27" s="201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hidden="1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hidden="1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hidden="1" customHeight="1">
      <c r="A30" s="29"/>
      <c r="B30" s="30"/>
      <c r="C30" s="29"/>
      <c r="D30" s="100" t="s">
        <v>39</v>
      </c>
      <c r="E30" s="29"/>
      <c r="F30" s="29"/>
      <c r="G30" s="29"/>
      <c r="H30" s="29"/>
      <c r="I30" s="93"/>
      <c r="J30" s="68">
        <f>ROUND(J117,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hidden="1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hidden="1" customHeight="1">
      <c r="A32" s="29"/>
      <c r="B32" s="30"/>
      <c r="C32" s="29"/>
      <c r="D32" s="29"/>
      <c r="E32" s="29"/>
      <c r="F32" s="33" t="s">
        <v>41</v>
      </c>
      <c r="G32" s="29"/>
      <c r="H32" s="29"/>
      <c r="I32" s="101" t="s">
        <v>40</v>
      </c>
      <c r="J32" s="33" t="s">
        <v>42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102" t="s">
        <v>43</v>
      </c>
      <c r="E33" s="24" t="s">
        <v>44</v>
      </c>
      <c r="F33" s="103">
        <f>ROUND((SUM(BE117:BE133)),  2)</f>
        <v>0</v>
      </c>
      <c r="G33" s="29"/>
      <c r="H33" s="29"/>
      <c r="I33" s="104">
        <v>0.21</v>
      </c>
      <c r="J33" s="103">
        <f>ROUND(((SUM(BE117:BE133))*I33),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4" t="s">
        <v>45</v>
      </c>
      <c r="F34" s="103">
        <f>ROUND((SUM(BF117:BF133)),  2)</f>
        <v>0</v>
      </c>
      <c r="G34" s="29"/>
      <c r="H34" s="29"/>
      <c r="I34" s="104">
        <v>0.15</v>
      </c>
      <c r="J34" s="103">
        <f>ROUND(((SUM(BF117:BF133))*I34),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46</v>
      </c>
      <c r="F35" s="103">
        <f>ROUND((SUM(BG117:BG133)),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47</v>
      </c>
      <c r="F36" s="103">
        <f>ROUND((SUM(BH117:BH133)),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48</v>
      </c>
      <c r="F37" s="103">
        <f>ROUND((SUM(BI117:BI133)),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hidden="1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hidden="1" customHeight="1">
      <c r="A39" s="29"/>
      <c r="B39" s="30"/>
      <c r="C39" s="105"/>
      <c r="D39" s="106" t="s">
        <v>49</v>
      </c>
      <c r="E39" s="57"/>
      <c r="F39" s="57"/>
      <c r="G39" s="107" t="s">
        <v>50</v>
      </c>
      <c r="H39" s="108" t="s">
        <v>51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hidden="1" customHeight="1">
      <c r="B41" s="17"/>
      <c r="I41" s="90"/>
      <c r="L41" s="17"/>
    </row>
    <row r="42" spans="1:31" s="1" customFormat="1" ht="14.45" hidden="1" customHeight="1">
      <c r="B42" s="17"/>
      <c r="I42" s="90"/>
      <c r="L42" s="17"/>
    </row>
    <row r="43" spans="1:31" s="1" customFormat="1" ht="14.45" hidden="1" customHeight="1">
      <c r="B43" s="17"/>
      <c r="I43" s="90"/>
      <c r="L43" s="17"/>
    </row>
    <row r="44" spans="1:31" s="1" customFormat="1" ht="14.45" hidden="1" customHeight="1">
      <c r="B44" s="17"/>
      <c r="I44" s="90"/>
      <c r="L44" s="17"/>
    </row>
    <row r="45" spans="1:31" s="1" customFormat="1" ht="14.45" hidden="1" customHeight="1">
      <c r="B45" s="17"/>
      <c r="I45" s="90"/>
      <c r="L45" s="17"/>
    </row>
    <row r="46" spans="1:31" s="1" customFormat="1" ht="14.45" hidden="1" customHeight="1">
      <c r="B46" s="17"/>
      <c r="I46" s="90"/>
      <c r="L46" s="17"/>
    </row>
    <row r="47" spans="1:31" s="1" customFormat="1" ht="14.45" hidden="1" customHeight="1">
      <c r="B47" s="17"/>
      <c r="I47" s="90"/>
      <c r="L47" s="17"/>
    </row>
    <row r="48" spans="1:31" s="1" customFormat="1" ht="14.45" hidden="1" customHeight="1">
      <c r="B48" s="17"/>
      <c r="I48" s="90"/>
      <c r="L48" s="17"/>
    </row>
    <row r="49" spans="1:31" s="1" customFormat="1" ht="14.45" hidden="1" customHeight="1">
      <c r="B49" s="17"/>
      <c r="I49" s="90"/>
      <c r="L49" s="17"/>
    </row>
    <row r="50" spans="1:31" s="2" customFormat="1" ht="14.45" hidden="1" customHeight="1">
      <c r="B50" s="39"/>
      <c r="D50" s="40" t="s">
        <v>52</v>
      </c>
      <c r="E50" s="41"/>
      <c r="F50" s="41"/>
      <c r="G50" s="40" t="s">
        <v>53</v>
      </c>
      <c r="H50" s="41"/>
      <c r="I50" s="112"/>
      <c r="J50" s="41"/>
      <c r="K50" s="41"/>
      <c r="L50" s="39"/>
    </row>
    <row r="51" spans="1:31" ht="11.25" hidden="1">
      <c r="B51" s="17"/>
      <c r="L51" s="17"/>
    </row>
    <row r="52" spans="1:31" ht="11.25" hidden="1">
      <c r="B52" s="17"/>
      <c r="L52" s="17"/>
    </row>
    <row r="53" spans="1:31" ht="11.25" hidden="1">
      <c r="B53" s="17"/>
      <c r="L53" s="17"/>
    </row>
    <row r="54" spans="1:31" ht="11.25" hidden="1">
      <c r="B54" s="17"/>
      <c r="L54" s="17"/>
    </row>
    <row r="55" spans="1:31" ht="11.25" hidden="1">
      <c r="B55" s="17"/>
      <c r="L55" s="17"/>
    </row>
    <row r="56" spans="1:31" ht="11.25" hidden="1">
      <c r="B56" s="17"/>
      <c r="L56" s="17"/>
    </row>
    <row r="57" spans="1:31" ht="11.25" hidden="1">
      <c r="B57" s="17"/>
      <c r="L57" s="17"/>
    </row>
    <row r="58" spans="1:31" ht="11.25" hidden="1">
      <c r="B58" s="17"/>
      <c r="L58" s="17"/>
    </row>
    <row r="59" spans="1:31" ht="11.25" hidden="1">
      <c r="B59" s="17"/>
      <c r="L59" s="17"/>
    </row>
    <row r="60" spans="1:31" ht="11.25" hidden="1">
      <c r="B60" s="17"/>
      <c r="L60" s="17"/>
    </row>
    <row r="61" spans="1:31" s="2" customFormat="1" ht="12.75" hidden="1">
      <c r="A61" s="29"/>
      <c r="B61" s="30"/>
      <c r="C61" s="29"/>
      <c r="D61" s="42" t="s">
        <v>54</v>
      </c>
      <c r="E61" s="32"/>
      <c r="F61" s="113" t="s">
        <v>55</v>
      </c>
      <c r="G61" s="42" t="s">
        <v>54</v>
      </c>
      <c r="H61" s="32"/>
      <c r="I61" s="114"/>
      <c r="J61" s="115" t="s">
        <v>55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 hidden="1">
      <c r="B62" s="17"/>
      <c r="L62" s="17"/>
    </row>
    <row r="63" spans="1:31" ht="11.25" hidden="1">
      <c r="B63" s="17"/>
      <c r="L63" s="17"/>
    </row>
    <row r="64" spans="1:31" ht="11.25" hidden="1">
      <c r="B64" s="17"/>
      <c r="L64" s="17"/>
    </row>
    <row r="65" spans="1:31" s="2" customFormat="1" ht="12.75" hidden="1">
      <c r="A65" s="29"/>
      <c r="B65" s="30"/>
      <c r="C65" s="29"/>
      <c r="D65" s="40" t="s">
        <v>56</v>
      </c>
      <c r="E65" s="43"/>
      <c r="F65" s="43"/>
      <c r="G65" s="40" t="s">
        <v>57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 hidden="1">
      <c r="B66" s="17"/>
      <c r="L66" s="17"/>
    </row>
    <row r="67" spans="1:31" ht="11.25" hidden="1">
      <c r="B67" s="17"/>
      <c r="L67" s="17"/>
    </row>
    <row r="68" spans="1:31" ht="11.25" hidden="1">
      <c r="B68" s="17"/>
      <c r="L68" s="17"/>
    </row>
    <row r="69" spans="1:31" ht="11.25" hidden="1">
      <c r="B69" s="17"/>
      <c r="L69" s="17"/>
    </row>
    <row r="70" spans="1:31" ht="11.25" hidden="1">
      <c r="B70" s="17"/>
      <c r="L70" s="17"/>
    </row>
    <row r="71" spans="1:31" ht="11.25" hidden="1">
      <c r="B71" s="17"/>
      <c r="L71" s="17"/>
    </row>
    <row r="72" spans="1:31" ht="11.25" hidden="1">
      <c r="B72" s="17"/>
      <c r="L72" s="17"/>
    </row>
    <row r="73" spans="1:31" ht="11.25" hidden="1">
      <c r="B73" s="17"/>
      <c r="L73" s="17"/>
    </row>
    <row r="74" spans="1:31" ht="11.25" hidden="1">
      <c r="B74" s="17"/>
      <c r="L74" s="17"/>
    </row>
    <row r="75" spans="1:31" ht="11.25" hidden="1">
      <c r="B75" s="17"/>
      <c r="L75" s="17"/>
    </row>
    <row r="76" spans="1:31" s="2" customFormat="1" ht="12.75" hidden="1">
      <c r="A76" s="29"/>
      <c r="B76" s="30"/>
      <c r="C76" s="29"/>
      <c r="D76" s="42" t="s">
        <v>54</v>
      </c>
      <c r="E76" s="32"/>
      <c r="F76" s="113" t="s">
        <v>55</v>
      </c>
      <c r="G76" s="42" t="s">
        <v>54</v>
      </c>
      <c r="H76" s="32"/>
      <c r="I76" s="114"/>
      <c r="J76" s="115" t="s">
        <v>55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hidden="1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hidden="1" customHeight="1">
      <c r="A82" s="29"/>
      <c r="B82" s="30"/>
      <c r="C82" s="18" t="s">
        <v>156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hidden="1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23" t="str">
        <f>E7</f>
        <v>Revitalizace polyfunkčního bytového domu- ul.Petra Křičky č.p.3106, 3373 - Ostrava</v>
      </c>
      <c r="F85" s="224"/>
      <c r="G85" s="224"/>
      <c r="H85" s="224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154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210" t="str">
        <f>E9</f>
        <v>0626 - BD č.p.3106 - MaR - č.p.18 - Uznatelné náklady</v>
      </c>
      <c r="F87" s="225"/>
      <c r="G87" s="225"/>
      <c r="H87" s="225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hidden="1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21</v>
      </c>
      <c r="D89" s="29"/>
      <c r="E89" s="29"/>
      <c r="F89" s="22" t="str">
        <f>F12</f>
        <v xml:space="preserve"> </v>
      </c>
      <c r="G89" s="29"/>
      <c r="H89" s="29"/>
      <c r="I89" s="94" t="s">
        <v>23</v>
      </c>
      <c r="J89" s="52" t="str">
        <f>IF(J12="","",J12)</f>
        <v>6. 3. 2020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hidden="1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hidden="1" customHeight="1">
      <c r="A91" s="29"/>
      <c r="B91" s="30"/>
      <c r="C91" s="24" t="s">
        <v>25</v>
      </c>
      <c r="D91" s="29"/>
      <c r="E91" s="29"/>
      <c r="F91" s="22" t="str">
        <f>E15</f>
        <v xml:space="preserve"> </v>
      </c>
      <c r="G91" s="29"/>
      <c r="H91" s="29"/>
      <c r="I91" s="94" t="s">
        <v>31</v>
      </c>
      <c r="J91" s="27" t="str">
        <f>E21</f>
        <v>MS-projekce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hidden="1" customHeight="1">
      <c r="A92" s="29"/>
      <c r="B92" s="30"/>
      <c r="C92" s="24" t="s">
        <v>29</v>
      </c>
      <c r="D92" s="29"/>
      <c r="E92" s="29"/>
      <c r="F92" s="22" t="str">
        <f>IF(E18="","",E18)</f>
        <v>Vyplň údaj</v>
      </c>
      <c r="G92" s="29"/>
      <c r="H92" s="29"/>
      <c r="I92" s="94" t="s">
        <v>36</v>
      </c>
      <c r="J92" s="27" t="str">
        <f>E24</f>
        <v/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9" t="s">
        <v>157</v>
      </c>
      <c r="D94" s="105"/>
      <c r="E94" s="105"/>
      <c r="F94" s="105"/>
      <c r="G94" s="105"/>
      <c r="H94" s="105"/>
      <c r="I94" s="120"/>
      <c r="J94" s="121" t="s">
        <v>158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hidden="1" customHeight="1">
      <c r="A96" s="29"/>
      <c r="B96" s="30"/>
      <c r="C96" s="122" t="s">
        <v>159</v>
      </c>
      <c r="D96" s="29"/>
      <c r="E96" s="29"/>
      <c r="F96" s="29"/>
      <c r="G96" s="29"/>
      <c r="H96" s="29"/>
      <c r="I96" s="93"/>
      <c r="J96" s="68">
        <f>J117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160</v>
      </c>
    </row>
    <row r="97" spans="1:31" s="9" customFormat="1" ht="24.95" hidden="1" customHeight="1">
      <c r="B97" s="123"/>
      <c r="D97" s="124" t="s">
        <v>2607</v>
      </c>
      <c r="E97" s="125"/>
      <c r="F97" s="125"/>
      <c r="G97" s="125"/>
      <c r="H97" s="125"/>
      <c r="I97" s="126"/>
      <c r="J97" s="127">
        <f>J118</f>
        <v>0</v>
      </c>
      <c r="L97" s="123"/>
    </row>
    <row r="98" spans="1:31" s="2" customFormat="1" ht="21.75" hidden="1" customHeight="1">
      <c r="A98" s="29"/>
      <c r="B98" s="30"/>
      <c r="C98" s="29"/>
      <c r="D98" s="29"/>
      <c r="E98" s="29"/>
      <c r="F98" s="29"/>
      <c r="G98" s="29"/>
      <c r="H98" s="29"/>
      <c r="I98" s="93"/>
      <c r="J98" s="29"/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31" s="2" customFormat="1" ht="6.95" hidden="1" customHeight="1">
      <c r="A99" s="29"/>
      <c r="B99" s="44"/>
      <c r="C99" s="45"/>
      <c r="D99" s="45"/>
      <c r="E99" s="45"/>
      <c r="F99" s="45"/>
      <c r="G99" s="45"/>
      <c r="H99" s="45"/>
      <c r="I99" s="117"/>
      <c r="J99" s="45"/>
      <c r="K99" s="45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31" ht="11.25" hidden="1"/>
    <row r="101" spans="1:31" ht="11.25" hidden="1"/>
    <row r="102" spans="1:31" ht="11.25" hidden="1"/>
    <row r="103" spans="1:31" s="2" customFormat="1" ht="6.95" customHeight="1">
      <c r="A103" s="29"/>
      <c r="B103" s="46"/>
      <c r="C103" s="47"/>
      <c r="D103" s="47"/>
      <c r="E103" s="47"/>
      <c r="F103" s="47"/>
      <c r="G103" s="47"/>
      <c r="H103" s="47"/>
      <c r="I103" s="118"/>
      <c r="J103" s="47"/>
      <c r="K103" s="47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24.95" customHeight="1">
      <c r="A104" s="29"/>
      <c r="B104" s="30"/>
      <c r="C104" s="18" t="s">
        <v>181</v>
      </c>
      <c r="D104" s="29"/>
      <c r="E104" s="29"/>
      <c r="F104" s="29"/>
      <c r="G104" s="29"/>
      <c r="H104" s="29"/>
      <c r="I104" s="93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5" customHeight="1">
      <c r="A105" s="29"/>
      <c r="B105" s="30"/>
      <c r="C105" s="29"/>
      <c r="D105" s="29"/>
      <c r="E105" s="29"/>
      <c r="F105" s="29"/>
      <c r="G105" s="29"/>
      <c r="H105" s="29"/>
      <c r="I105" s="93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12" customHeight="1">
      <c r="A106" s="29"/>
      <c r="B106" s="30"/>
      <c r="C106" s="24" t="s">
        <v>16</v>
      </c>
      <c r="D106" s="29"/>
      <c r="E106" s="29"/>
      <c r="F106" s="29"/>
      <c r="G106" s="29"/>
      <c r="H106" s="29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6.5" customHeight="1">
      <c r="A107" s="29"/>
      <c r="B107" s="30"/>
      <c r="C107" s="29"/>
      <c r="D107" s="29"/>
      <c r="E107" s="223" t="str">
        <f>E7</f>
        <v>Revitalizace polyfunkčního bytového domu- ul.Petra Křičky č.p.3106, 3373 - Ostrava</v>
      </c>
      <c r="F107" s="224"/>
      <c r="G107" s="224"/>
      <c r="H107" s="224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>
      <c r="A108" s="29"/>
      <c r="B108" s="30"/>
      <c r="C108" s="24" t="s">
        <v>154</v>
      </c>
      <c r="D108" s="29"/>
      <c r="E108" s="29"/>
      <c r="F108" s="29"/>
      <c r="G108" s="29"/>
      <c r="H108" s="29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>
      <c r="A109" s="29"/>
      <c r="B109" s="30"/>
      <c r="C109" s="29"/>
      <c r="D109" s="29"/>
      <c r="E109" s="210" t="str">
        <f>E9</f>
        <v>0626 - BD č.p.3106 - MaR - č.p.18 - Uznatelné náklady</v>
      </c>
      <c r="F109" s="225"/>
      <c r="G109" s="225"/>
      <c r="H109" s="225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21</v>
      </c>
      <c r="D111" s="29"/>
      <c r="E111" s="29"/>
      <c r="F111" s="22" t="str">
        <f>F12</f>
        <v xml:space="preserve"> </v>
      </c>
      <c r="G111" s="29"/>
      <c r="H111" s="29"/>
      <c r="I111" s="94" t="s">
        <v>23</v>
      </c>
      <c r="J111" s="52" t="str">
        <f>IF(J12="","",J12)</f>
        <v>6. 3. 2020</v>
      </c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5.2" customHeight="1">
      <c r="A113" s="29"/>
      <c r="B113" s="30"/>
      <c r="C113" s="24" t="s">
        <v>25</v>
      </c>
      <c r="D113" s="29"/>
      <c r="E113" s="29"/>
      <c r="F113" s="22" t="str">
        <f>E15</f>
        <v xml:space="preserve"> </v>
      </c>
      <c r="G113" s="29"/>
      <c r="H113" s="29"/>
      <c r="I113" s="94" t="s">
        <v>31</v>
      </c>
      <c r="J113" s="27" t="str">
        <f>E21</f>
        <v>MS-projekce s.r.o.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2" customHeight="1">
      <c r="A114" s="29"/>
      <c r="B114" s="30"/>
      <c r="C114" s="24" t="s">
        <v>29</v>
      </c>
      <c r="D114" s="29"/>
      <c r="E114" s="29"/>
      <c r="F114" s="22" t="str">
        <f>IF(E18="","",E18)</f>
        <v>Vyplň údaj</v>
      </c>
      <c r="G114" s="29"/>
      <c r="H114" s="29"/>
      <c r="I114" s="94" t="s">
        <v>36</v>
      </c>
      <c r="J114" s="27" t="str">
        <f>E24</f>
        <v/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0.35" customHeight="1">
      <c r="A115" s="29"/>
      <c r="B115" s="30"/>
      <c r="C115" s="29"/>
      <c r="D115" s="29"/>
      <c r="E115" s="29"/>
      <c r="F115" s="29"/>
      <c r="G115" s="29"/>
      <c r="H115" s="29"/>
      <c r="I115" s="93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11" customFormat="1" ht="29.25" customHeight="1">
      <c r="A116" s="133"/>
      <c r="B116" s="134"/>
      <c r="C116" s="135" t="s">
        <v>182</v>
      </c>
      <c r="D116" s="136" t="s">
        <v>64</v>
      </c>
      <c r="E116" s="136" t="s">
        <v>60</v>
      </c>
      <c r="F116" s="136" t="s">
        <v>61</v>
      </c>
      <c r="G116" s="136" t="s">
        <v>183</v>
      </c>
      <c r="H116" s="136" t="s">
        <v>184</v>
      </c>
      <c r="I116" s="137" t="s">
        <v>185</v>
      </c>
      <c r="J116" s="138" t="s">
        <v>158</v>
      </c>
      <c r="K116" s="139" t="s">
        <v>186</v>
      </c>
      <c r="L116" s="140"/>
      <c r="M116" s="59" t="s">
        <v>1</v>
      </c>
      <c r="N116" s="60" t="s">
        <v>43</v>
      </c>
      <c r="O116" s="60" t="s">
        <v>187</v>
      </c>
      <c r="P116" s="60" t="s">
        <v>188</v>
      </c>
      <c r="Q116" s="60" t="s">
        <v>189</v>
      </c>
      <c r="R116" s="60" t="s">
        <v>190</v>
      </c>
      <c r="S116" s="60" t="s">
        <v>191</v>
      </c>
      <c r="T116" s="61" t="s">
        <v>192</v>
      </c>
      <c r="U116" s="133"/>
      <c r="V116" s="133"/>
      <c r="W116" s="133"/>
      <c r="X116" s="133"/>
      <c r="Y116" s="133"/>
      <c r="Z116" s="133"/>
      <c r="AA116" s="133"/>
      <c r="AB116" s="133"/>
      <c r="AC116" s="133"/>
      <c r="AD116" s="133"/>
      <c r="AE116" s="133"/>
    </row>
    <row r="117" spans="1:65" s="2" customFormat="1" ht="22.9" customHeight="1">
      <c r="A117" s="29"/>
      <c r="B117" s="30"/>
      <c r="C117" s="66" t="s">
        <v>193</v>
      </c>
      <c r="D117" s="29"/>
      <c r="E117" s="29"/>
      <c r="F117" s="29"/>
      <c r="G117" s="29"/>
      <c r="H117" s="29"/>
      <c r="I117" s="93"/>
      <c r="J117" s="141">
        <f>BK117</f>
        <v>0</v>
      </c>
      <c r="K117" s="29"/>
      <c r="L117" s="30"/>
      <c r="M117" s="62"/>
      <c r="N117" s="53"/>
      <c r="O117" s="63"/>
      <c r="P117" s="142">
        <f>P118</f>
        <v>0</v>
      </c>
      <c r="Q117" s="63"/>
      <c r="R117" s="142">
        <f>R118</f>
        <v>0</v>
      </c>
      <c r="S117" s="63"/>
      <c r="T117" s="143">
        <f>T118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4" t="s">
        <v>78</v>
      </c>
      <c r="AU117" s="14" t="s">
        <v>160</v>
      </c>
      <c r="BK117" s="144">
        <f>BK118</f>
        <v>0</v>
      </c>
    </row>
    <row r="118" spans="1:65" s="12" customFormat="1" ht="25.9" customHeight="1">
      <c r="B118" s="145"/>
      <c r="D118" s="146" t="s">
        <v>78</v>
      </c>
      <c r="E118" s="147" t="s">
        <v>2608</v>
      </c>
      <c r="F118" s="147" t="s">
        <v>2609</v>
      </c>
      <c r="I118" s="148"/>
      <c r="J118" s="149">
        <f>BK118</f>
        <v>0</v>
      </c>
      <c r="L118" s="145"/>
      <c r="M118" s="150"/>
      <c r="N118" s="151"/>
      <c r="O118" s="151"/>
      <c r="P118" s="152">
        <f>SUM(P119:P133)</f>
        <v>0</v>
      </c>
      <c r="Q118" s="151"/>
      <c r="R118" s="152">
        <f>SUM(R119:R133)</f>
        <v>0</v>
      </c>
      <c r="S118" s="151"/>
      <c r="T118" s="153">
        <f>SUM(T119:T133)</f>
        <v>0</v>
      </c>
      <c r="AR118" s="146" t="s">
        <v>87</v>
      </c>
      <c r="AT118" s="154" t="s">
        <v>78</v>
      </c>
      <c r="AU118" s="154" t="s">
        <v>79</v>
      </c>
      <c r="AY118" s="146" t="s">
        <v>196</v>
      </c>
      <c r="BK118" s="155">
        <f>SUM(BK119:BK133)</f>
        <v>0</v>
      </c>
    </row>
    <row r="119" spans="1:65" s="2" customFormat="1" ht="16.5" customHeight="1">
      <c r="A119" s="29"/>
      <c r="B119" s="158"/>
      <c r="C119" s="159" t="s">
        <v>87</v>
      </c>
      <c r="D119" s="159" t="s">
        <v>199</v>
      </c>
      <c r="E119" s="160" t="s">
        <v>2610</v>
      </c>
      <c r="F119" s="161" t="s">
        <v>2611</v>
      </c>
      <c r="G119" s="162" t="s">
        <v>2292</v>
      </c>
      <c r="H119" s="163">
        <v>1</v>
      </c>
      <c r="I119" s="164"/>
      <c r="J119" s="165">
        <f t="shared" ref="J119:J133" si="0">ROUND(I119*H119,2)</f>
        <v>0</v>
      </c>
      <c r="K119" s="166"/>
      <c r="L119" s="30"/>
      <c r="M119" s="167" t="s">
        <v>1</v>
      </c>
      <c r="N119" s="168" t="s">
        <v>45</v>
      </c>
      <c r="O119" s="55"/>
      <c r="P119" s="169">
        <f t="shared" ref="P119:P133" si="1">O119*H119</f>
        <v>0</v>
      </c>
      <c r="Q119" s="169">
        <v>0</v>
      </c>
      <c r="R119" s="169">
        <f t="shared" ref="R119:R133" si="2">Q119*H119</f>
        <v>0</v>
      </c>
      <c r="S119" s="169">
        <v>0</v>
      </c>
      <c r="T119" s="170">
        <f t="shared" ref="T119:T133" si="3"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71" t="s">
        <v>203</v>
      </c>
      <c r="AT119" s="171" t="s">
        <v>199</v>
      </c>
      <c r="AU119" s="171" t="s">
        <v>87</v>
      </c>
      <c r="AY119" s="14" t="s">
        <v>196</v>
      </c>
      <c r="BE119" s="172">
        <f t="shared" ref="BE119:BE133" si="4">IF(N119="základní",J119,0)</f>
        <v>0</v>
      </c>
      <c r="BF119" s="172">
        <f t="shared" ref="BF119:BF133" si="5">IF(N119="snížená",J119,0)</f>
        <v>0</v>
      </c>
      <c r="BG119" s="172">
        <f t="shared" ref="BG119:BG133" si="6">IF(N119="zákl. přenesená",J119,0)</f>
        <v>0</v>
      </c>
      <c r="BH119" s="172">
        <f t="shared" ref="BH119:BH133" si="7">IF(N119="sníž. přenesená",J119,0)</f>
        <v>0</v>
      </c>
      <c r="BI119" s="172">
        <f t="shared" ref="BI119:BI133" si="8">IF(N119="nulová",J119,0)</f>
        <v>0</v>
      </c>
      <c r="BJ119" s="14" t="s">
        <v>204</v>
      </c>
      <c r="BK119" s="172">
        <f t="shared" ref="BK119:BK133" si="9">ROUND(I119*H119,2)</f>
        <v>0</v>
      </c>
      <c r="BL119" s="14" t="s">
        <v>203</v>
      </c>
      <c r="BM119" s="171" t="s">
        <v>204</v>
      </c>
    </row>
    <row r="120" spans="1:65" s="2" customFormat="1" ht="16.5" customHeight="1">
      <c r="A120" s="29"/>
      <c r="B120" s="158"/>
      <c r="C120" s="159" t="s">
        <v>204</v>
      </c>
      <c r="D120" s="159" t="s">
        <v>199</v>
      </c>
      <c r="E120" s="160" t="s">
        <v>2612</v>
      </c>
      <c r="F120" s="161" t="s">
        <v>2613</v>
      </c>
      <c r="G120" s="162" t="s">
        <v>1058</v>
      </c>
      <c r="H120" s="163">
        <v>1</v>
      </c>
      <c r="I120" s="164"/>
      <c r="J120" s="165">
        <f t="shared" si="0"/>
        <v>0</v>
      </c>
      <c r="K120" s="166"/>
      <c r="L120" s="30"/>
      <c r="M120" s="167" t="s">
        <v>1</v>
      </c>
      <c r="N120" s="168" t="s">
        <v>45</v>
      </c>
      <c r="O120" s="55"/>
      <c r="P120" s="169">
        <f t="shared" si="1"/>
        <v>0</v>
      </c>
      <c r="Q120" s="169">
        <v>0</v>
      </c>
      <c r="R120" s="169">
        <f t="shared" si="2"/>
        <v>0</v>
      </c>
      <c r="S120" s="169">
        <v>0</v>
      </c>
      <c r="T120" s="170">
        <f t="shared" si="3"/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71" t="s">
        <v>203</v>
      </c>
      <c r="AT120" s="171" t="s">
        <v>199</v>
      </c>
      <c r="AU120" s="171" t="s">
        <v>87</v>
      </c>
      <c r="AY120" s="14" t="s">
        <v>196</v>
      </c>
      <c r="BE120" s="172">
        <f t="shared" si="4"/>
        <v>0</v>
      </c>
      <c r="BF120" s="172">
        <f t="shared" si="5"/>
        <v>0</v>
      </c>
      <c r="BG120" s="172">
        <f t="shared" si="6"/>
        <v>0</v>
      </c>
      <c r="BH120" s="172">
        <f t="shared" si="7"/>
        <v>0</v>
      </c>
      <c r="BI120" s="172">
        <f t="shared" si="8"/>
        <v>0</v>
      </c>
      <c r="BJ120" s="14" t="s">
        <v>204</v>
      </c>
      <c r="BK120" s="172">
        <f t="shared" si="9"/>
        <v>0</v>
      </c>
      <c r="BL120" s="14" t="s">
        <v>203</v>
      </c>
      <c r="BM120" s="171" t="s">
        <v>203</v>
      </c>
    </row>
    <row r="121" spans="1:65" s="2" customFormat="1" ht="16.5" customHeight="1">
      <c r="A121" s="29"/>
      <c r="B121" s="158"/>
      <c r="C121" s="159" t="s">
        <v>197</v>
      </c>
      <c r="D121" s="159" t="s">
        <v>199</v>
      </c>
      <c r="E121" s="160" t="s">
        <v>2614</v>
      </c>
      <c r="F121" s="161" t="s">
        <v>2615</v>
      </c>
      <c r="G121" s="162" t="s">
        <v>2292</v>
      </c>
      <c r="H121" s="163">
        <v>1</v>
      </c>
      <c r="I121" s="164"/>
      <c r="J121" s="165">
        <f t="shared" si="0"/>
        <v>0</v>
      </c>
      <c r="K121" s="166"/>
      <c r="L121" s="30"/>
      <c r="M121" s="167" t="s">
        <v>1</v>
      </c>
      <c r="N121" s="168" t="s">
        <v>45</v>
      </c>
      <c r="O121" s="55"/>
      <c r="P121" s="169">
        <f t="shared" si="1"/>
        <v>0</v>
      </c>
      <c r="Q121" s="169">
        <v>0</v>
      </c>
      <c r="R121" s="169">
        <f t="shared" si="2"/>
        <v>0</v>
      </c>
      <c r="S121" s="169">
        <v>0</v>
      </c>
      <c r="T121" s="170">
        <f t="shared" si="3"/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71" t="s">
        <v>203</v>
      </c>
      <c r="AT121" s="171" t="s">
        <v>199</v>
      </c>
      <c r="AU121" s="171" t="s">
        <v>87</v>
      </c>
      <c r="AY121" s="14" t="s">
        <v>196</v>
      </c>
      <c r="BE121" s="172">
        <f t="shared" si="4"/>
        <v>0</v>
      </c>
      <c r="BF121" s="172">
        <f t="shared" si="5"/>
        <v>0</v>
      </c>
      <c r="BG121" s="172">
        <f t="shared" si="6"/>
        <v>0</v>
      </c>
      <c r="BH121" s="172">
        <f t="shared" si="7"/>
        <v>0</v>
      </c>
      <c r="BI121" s="172">
        <f t="shared" si="8"/>
        <v>0</v>
      </c>
      <c r="BJ121" s="14" t="s">
        <v>204</v>
      </c>
      <c r="BK121" s="172">
        <f t="shared" si="9"/>
        <v>0</v>
      </c>
      <c r="BL121" s="14" t="s">
        <v>203</v>
      </c>
      <c r="BM121" s="171" t="s">
        <v>224</v>
      </c>
    </row>
    <row r="122" spans="1:65" s="2" customFormat="1" ht="16.5" customHeight="1">
      <c r="A122" s="29"/>
      <c r="B122" s="158"/>
      <c r="C122" s="159" t="s">
        <v>203</v>
      </c>
      <c r="D122" s="159" t="s">
        <v>199</v>
      </c>
      <c r="E122" s="160" t="s">
        <v>2616</v>
      </c>
      <c r="F122" s="161" t="s">
        <v>2617</v>
      </c>
      <c r="G122" s="162" t="s">
        <v>2292</v>
      </c>
      <c r="H122" s="163">
        <v>1</v>
      </c>
      <c r="I122" s="164"/>
      <c r="J122" s="165">
        <f t="shared" si="0"/>
        <v>0</v>
      </c>
      <c r="K122" s="166"/>
      <c r="L122" s="30"/>
      <c r="M122" s="167" t="s">
        <v>1</v>
      </c>
      <c r="N122" s="168" t="s">
        <v>45</v>
      </c>
      <c r="O122" s="55"/>
      <c r="P122" s="169">
        <f t="shared" si="1"/>
        <v>0</v>
      </c>
      <c r="Q122" s="169">
        <v>0</v>
      </c>
      <c r="R122" s="169">
        <f t="shared" si="2"/>
        <v>0</v>
      </c>
      <c r="S122" s="169">
        <v>0</v>
      </c>
      <c r="T122" s="170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71" t="s">
        <v>203</v>
      </c>
      <c r="AT122" s="171" t="s">
        <v>199</v>
      </c>
      <c r="AU122" s="171" t="s">
        <v>87</v>
      </c>
      <c r="AY122" s="14" t="s">
        <v>196</v>
      </c>
      <c r="BE122" s="172">
        <f t="shared" si="4"/>
        <v>0</v>
      </c>
      <c r="BF122" s="172">
        <f t="shared" si="5"/>
        <v>0</v>
      </c>
      <c r="BG122" s="172">
        <f t="shared" si="6"/>
        <v>0</v>
      </c>
      <c r="BH122" s="172">
        <f t="shared" si="7"/>
        <v>0</v>
      </c>
      <c r="BI122" s="172">
        <f t="shared" si="8"/>
        <v>0</v>
      </c>
      <c r="BJ122" s="14" t="s">
        <v>204</v>
      </c>
      <c r="BK122" s="172">
        <f t="shared" si="9"/>
        <v>0</v>
      </c>
      <c r="BL122" s="14" t="s">
        <v>203</v>
      </c>
      <c r="BM122" s="171" t="s">
        <v>217</v>
      </c>
    </row>
    <row r="123" spans="1:65" s="2" customFormat="1" ht="16.5" customHeight="1">
      <c r="A123" s="29"/>
      <c r="B123" s="158"/>
      <c r="C123" s="159" t="s">
        <v>219</v>
      </c>
      <c r="D123" s="159" t="s">
        <v>199</v>
      </c>
      <c r="E123" s="160" t="s">
        <v>2618</v>
      </c>
      <c r="F123" s="161" t="s">
        <v>2619</v>
      </c>
      <c r="G123" s="162" t="s">
        <v>2292</v>
      </c>
      <c r="H123" s="163">
        <v>1</v>
      </c>
      <c r="I123" s="164"/>
      <c r="J123" s="165">
        <f t="shared" si="0"/>
        <v>0</v>
      </c>
      <c r="K123" s="166"/>
      <c r="L123" s="30"/>
      <c r="M123" s="167" t="s">
        <v>1</v>
      </c>
      <c r="N123" s="168" t="s">
        <v>45</v>
      </c>
      <c r="O123" s="55"/>
      <c r="P123" s="169">
        <f t="shared" si="1"/>
        <v>0</v>
      </c>
      <c r="Q123" s="169">
        <v>0</v>
      </c>
      <c r="R123" s="169">
        <f t="shared" si="2"/>
        <v>0</v>
      </c>
      <c r="S123" s="169">
        <v>0</v>
      </c>
      <c r="T123" s="170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71" t="s">
        <v>203</v>
      </c>
      <c r="AT123" s="171" t="s">
        <v>199</v>
      </c>
      <c r="AU123" s="171" t="s">
        <v>87</v>
      </c>
      <c r="AY123" s="14" t="s">
        <v>196</v>
      </c>
      <c r="BE123" s="172">
        <f t="shared" si="4"/>
        <v>0</v>
      </c>
      <c r="BF123" s="172">
        <f t="shared" si="5"/>
        <v>0</v>
      </c>
      <c r="BG123" s="172">
        <f t="shared" si="6"/>
        <v>0</v>
      </c>
      <c r="BH123" s="172">
        <f t="shared" si="7"/>
        <v>0</v>
      </c>
      <c r="BI123" s="172">
        <f t="shared" si="8"/>
        <v>0</v>
      </c>
      <c r="BJ123" s="14" t="s">
        <v>204</v>
      </c>
      <c r="BK123" s="172">
        <f t="shared" si="9"/>
        <v>0</v>
      </c>
      <c r="BL123" s="14" t="s">
        <v>203</v>
      </c>
      <c r="BM123" s="171" t="s">
        <v>241</v>
      </c>
    </row>
    <row r="124" spans="1:65" s="2" customFormat="1" ht="16.5" customHeight="1">
      <c r="A124" s="29"/>
      <c r="B124" s="158"/>
      <c r="C124" s="159" t="s">
        <v>224</v>
      </c>
      <c r="D124" s="159" t="s">
        <v>199</v>
      </c>
      <c r="E124" s="160" t="s">
        <v>2620</v>
      </c>
      <c r="F124" s="161" t="s">
        <v>2621</v>
      </c>
      <c r="G124" s="162" t="s">
        <v>2292</v>
      </c>
      <c r="H124" s="163">
        <v>1</v>
      </c>
      <c r="I124" s="164"/>
      <c r="J124" s="165">
        <f t="shared" si="0"/>
        <v>0</v>
      </c>
      <c r="K124" s="166"/>
      <c r="L124" s="30"/>
      <c r="M124" s="167" t="s">
        <v>1</v>
      </c>
      <c r="N124" s="168" t="s">
        <v>45</v>
      </c>
      <c r="O124" s="55"/>
      <c r="P124" s="169">
        <f t="shared" si="1"/>
        <v>0</v>
      </c>
      <c r="Q124" s="169">
        <v>0</v>
      </c>
      <c r="R124" s="169">
        <f t="shared" si="2"/>
        <v>0</v>
      </c>
      <c r="S124" s="169">
        <v>0</v>
      </c>
      <c r="T124" s="170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71" t="s">
        <v>203</v>
      </c>
      <c r="AT124" s="171" t="s">
        <v>199</v>
      </c>
      <c r="AU124" s="171" t="s">
        <v>87</v>
      </c>
      <c r="AY124" s="14" t="s">
        <v>196</v>
      </c>
      <c r="BE124" s="172">
        <f t="shared" si="4"/>
        <v>0</v>
      </c>
      <c r="BF124" s="172">
        <f t="shared" si="5"/>
        <v>0</v>
      </c>
      <c r="BG124" s="172">
        <f t="shared" si="6"/>
        <v>0</v>
      </c>
      <c r="BH124" s="172">
        <f t="shared" si="7"/>
        <v>0</v>
      </c>
      <c r="BI124" s="172">
        <f t="shared" si="8"/>
        <v>0</v>
      </c>
      <c r="BJ124" s="14" t="s">
        <v>204</v>
      </c>
      <c r="BK124" s="172">
        <f t="shared" si="9"/>
        <v>0</v>
      </c>
      <c r="BL124" s="14" t="s">
        <v>203</v>
      </c>
      <c r="BM124" s="171" t="s">
        <v>249</v>
      </c>
    </row>
    <row r="125" spans="1:65" s="2" customFormat="1" ht="16.5" customHeight="1">
      <c r="A125" s="29"/>
      <c r="B125" s="158"/>
      <c r="C125" s="159" t="s">
        <v>228</v>
      </c>
      <c r="D125" s="159" t="s">
        <v>199</v>
      </c>
      <c r="E125" s="160" t="s">
        <v>2622</v>
      </c>
      <c r="F125" s="161" t="s">
        <v>2623</v>
      </c>
      <c r="G125" s="162" t="s">
        <v>2292</v>
      </c>
      <c r="H125" s="163">
        <v>1</v>
      </c>
      <c r="I125" s="164"/>
      <c r="J125" s="165">
        <f t="shared" si="0"/>
        <v>0</v>
      </c>
      <c r="K125" s="166"/>
      <c r="L125" s="30"/>
      <c r="M125" s="167" t="s">
        <v>1</v>
      </c>
      <c r="N125" s="168" t="s">
        <v>45</v>
      </c>
      <c r="O125" s="55"/>
      <c r="P125" s="169">
        <f t="shared" si="1"/>
        <v>0</v>
      </c>
      <c r="Q125" s="169">
        <v>0</v>
      </c>
      <c r="R125" s="169">
        <f t="shared" si="2"/>
        <v>0</v>
      </c>
      <c r="S125" s="169">
        <v>0</v>
      </c>
      <c r="T125" s="170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1" t="s">
        <v>203</v>
      </c>
      <c r="AT125" s="171" t="s">
        <v>199</v>
      </c>
      <c r="AU125" s="171" t="s">
        <v>87</v>
      </c>
      <c r="AY125" s="14" t="s">
        <v>196</v>
      </c>
      <c r="BE125" s="172">
        <f t="shared" si="4"/>
        <v>0</v>
      </c>
      <c r="BF125" s="172">
        <f t="shared" si="5"/>
        <v>0</v>
      </c>
      <c r="BG125" s="172">
        <f t="shared" si="6"/>
        <v>0</v>
      </c>
      <c r="BH125" s="172">
        <f t="shared" si="7"/>
        <v>0</v>
      </c>
      <c r="BI125" s="172">
        <f t="shared" si="8"/>
        <v>0</v>
      </c>
      <c r="BJ125" s="14" t="s">
        <v>204</v>
      </c>
      <c r="BK125" s="172">
        <f t="shared" si="9"/>
        <v>0</v>
      </c>
      <c r="BL125" s="14" t="s">
        <v>203</v>
      </c>
      <c r="BM125" s="171" t="s">
        <v>257</v>
      </c>
    </row>
    <row r="126" spans="1:65" s="2" customFormat="1" ht="16.5" customHeight="1">
      <c r="A126" s="29"/>
      <c r="B126" s="158"/>
      <c r="C126" s="159" t="s">
        <v>237</v>
      </c>
      <c r="D126" s="159" t="s">
        <v>199</v>
      </c>
      <c r="E126" s="160" t="s">
        <v>2624</v>
      </c>
      <c r="F126" s="161" t="s">
        <v>2625</v>
      </c>
      <c r="G126" s="162" t="s">
        <v>2292</v>
      </c>
      <c r="H126" s="163">
        <v>1</v>
      </c>
      <c r="I126" s="164"/>
      <c r="J126" s="165">
        <f t="shared" si="0"/>
        <v>0</v>
      </c>
      <c r="K126" s="166"/>
      <c r="L126" s="30"/>
      <c r="M126" s="167" t="s">
        <v>1</v>
      </c>
      <c r="N126" s="168" t="s">
        <v>45</v>
      </c>
      <c r="O126" s="55"/>
      <c r="P126" s="169">
        <f t="shared" si="1"/>
        <v>0</v>
      </c>
      <c r="Q126" s="169">
        <v>0</v>
      </c>
      <c r="R126" s="169">
        <f t="shared" si="2"/>
        <v>0</v>
      </c>
      <c r="S126" s="169">
        <v>0</v>
      </c>
      <c r="T126" s="170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71" t="s">
        <v>203</v>
      </c>
      <c r="AT126" s="171" t="s">
        <v>199</v>
      </c>
      <c r="AU126" s="171" t="s">
        <v>87</v>
      </c>
      <c r="AY126" s="14" t="s">
        <v>196</v>
      </c>
      <c r="BE126" s="172">
        <f t="shared" si="4"/>
        <v>0</v>
      </c>
      <c r="BF126" s="172">
        <f t="shared" si="5"/>
        <v>0</v>
      </c>
      <c r="BG126" s="172">
        <f t="shared" si="6"/>
        <v>0</v>
      </c>
      <c r="BH126" s="172">
        <f t="shared" si="7"/>
        <v>0</v>
      </c>
      <c r="BI126" s="172">
        <f t="shared" si="8"/>
        <v>0</v>
      </c>
      <c r="BJ126" s="14" t="s">
        <v>204</v>
      </c>
      <c r="BK126" s="172">
        <f t="shared" si="9"/>
        <v>0</v>
      </c>
      <c r="BL126" s="14" t="s">
        <v>203</v>
      </c>
      <c r="BM126" s="171" t="s">
        <v>265</v>
      </c>
    </row>
    <row r="127" spans="1:65" s="2" customFormat="1" ht="16.5" customHeight="1">
      <c r="A127" s="29"/>
      <c r="B127" s="158"/>
      <c r="C127" s="159" t="s">
        <v>245</v>
      </c>
      <c r="D127" s="159" t="s">
        <v>199</v>
      </c>
      <c r="E127" s="160" t="s">
        <v>2626</v>
      </c>
      <c r="F127" s="161" t="s">
        <v>2627</v>
      </c>
      <c r="G127" s="162" t="s">
        <v>222</v>
      </c>
      <c r="H127" s="163">
        <v>31</v>
      </c>
      <c r="I127" s="164"/>
      <c r="J127" s="165">
        <f t="shared" si="0"/>
        <v>0</v>
      </c>
      <c r="K127" s="166"/>
      <c r="L127" s="30"/>
      <c r="M127" s="167" t="s">
        <v>1</v>
      </c>
      <c r="N127" s="168" t="s">
        <v>45</v>
      </c>
      <c r="O127" s="55"/>
      <c r="P127" s="169">
        <f t="shared" si="1"/>
        <v>0</v>
      </c>
      <c r="Q127" s="169">
        <v>0</v>
      </c>
      <c r="R127" s="169">
        <f t="shared" si="2"/>
        <v>0</v>
      </c>
      <c r="S127" s="169">
        <v>0</v>
      </c>
      <c r="T127" s="170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1" t="s">
        <v>203</v>
      </c>
      <c r="AT127" s="171" t="s">
        <v>199</v>
      </c>
      <c r="AU127" s="171" t="s">
        <v>87</v>
      </c>
      <c r="AY127" s="14" t="s">
        <v>196</v>
      </c>
      <c r="BE127" s="172">
        <f t="shared" si="4"/>
        <v>0</v>
      </c>
      <c r="BF127" s="172">
        <f t="shared" si="5"/>
        <v>0</v>
      </c>
      <c r="BG127" s="172">
        <f t="shared" si="6"/>
        <v>0</v>
      </c>
      <c r="BH127" s="172">
        <f t="shared" si="7"/>
        <v>0</v>
      </c>
      <c r="BI127" s="172">
        <f t="shared" si="8"/>
        <v>0</v>
      </c>
      <c r="BJ127" s="14" t="s">
        <v>204</v>
      </c>
      <c r="BK127" s="172">
        <f t="shared" si="9"/>
        <v>0</v>
      </c>
      <c r="BL127" s="14" t="s">
        <v>203</v>
      </c>
      <c r="BM127" s="171" t="s">
        <v>271</v>
      </c>
    </row>
    <row r="128" spans="1:65" s="2" customFormat="1" ht="16.5" customHeight="1">
      <c r="A128" s="29"/>
      <c r="B128" s="158"/>
      <c r="C128" s="159" t="s">
        <v>249</v>
      </c>
      <c r="D128" s="159" t="s">
        <v>199</v>
      </c>
      <c r="E128" s="160" t="s">
        <v>2628</v>
      </c>
      <c r="F128" s="161" t="s">
        <v>2629</v>
      </c>
      <c r="G128" s="162" t="s">
        <v>2292</v>
      </c>
      <c r="H128" s="163">
        <v>1</v>
      </c>
      <c r="I128" s="164"/>
      <c r="J128" s="165">
        <f t="shared" si="0"/>
        <v>0</v>
      </c>
      <c r="K128" s="166"/>
      <c r="L128" s="30"/>
      <c r="M128" s="167" t="s">
        <v>1</v>
      </c>
      <c r="N128" s="168" t="s">
        <v>45</v>
      </c>
      <c r="O128" s="55"/>
      <c r="P128" s="169">
        <f t="shared" si="1"/>
        <v>0</v>
      </c>
      <c r="Q128" s="169">
        <v>0</v>
      </c>
      <c r="R128" s="169">
        <f t="shared" si="2"/>
        <v>0</v>
      </c>
      <c r="S128" s="169">
        <v>0</v>
      </c>
      <c r="T128" s="170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71" t="s">
        <v>203</v>
      </c>
      <c r="AT128" s="171" t="s">
        <v>199</v>
      </c>
      <c r="AU128" s="171" t="s">
        <v>87</v>
      </c>
      <c r="AY128" s="14" t="s">
        <v>196</v>
      </c>
      <c r="BE128" s="172">
        <f t="shared" si="4"/>
        <v>0</v>
      </c>
      <c r="BF128" s="172">
        <f t="shared" si="5"/>
        <v>0</v>
      </c>
      <c r="BG128" s="172">
        <f t="shared" si="6"/>
        <v>0</v>
      </c>
      <c r="BH128" s="172">
        <f t="shared" si="7"/>
        <v>0</v>
      </c>
      <c r="BI128" s="172">
        <f t="shared" si="8"/>
        <v>0</v>
      </c>
      <c r="BJ128" s="14" t="s">
        <v>204</v>
      </c>
      <c r="BK128" s="172">
        <f t="shared" si="9"/>
        <v>0</v>
      </c>
      <c r="BL128" s="14" t="s">
        <v>203</v>
      </c>
      <c r="BM128" s="171" t="s">
        <v>279</v>
      </c>
    </row>
    <row r="129" spans="1:65" s="2" customFormat="1" ht="16.5" customHeight="1">
      <c r="A129" s="29"/>
      <c r="B129" s="158"/>
      <c r="C129" s="159" t="s">
        <v>253</v>
      </c>
      <c r="D129" s="159" t="s">
        <v>199</v>
      </c>
      <c r="E129" s="160" t="s">
        <v>2630</v>
      </c>
      <c r="F129" s="161" t="s">
        <v>2631</v>
      </c>
      <c r="G129" s="162" t="s">
        <v>2292</v>
      </c>
      <c r="H129" s="163">
        <v>1</v>
      </c>
      <c r="I129" s="164"/>
      <c r="J129" s="165">
        <f t="shared" si="0"/>
        <v>0</v>
      </c>
      <c r="K129" s="166"/>
      <c r="L129" s="30"/>
      <c r="M129" s="167" t="s">
        <v>1</v>
      </c>
      <c r="N129" s="168" t="s">
        <v>45</v>
      </c>
      <c r="O129" s="55"/>
      <c r="P129" s="169">
        <f t="shared" si="1"/>
        <v>0</v>
      </c>
      <c r="Q129" s="169">
        <v>0</v>
      </c>
      <c r="R129" s="169">
        <f t="shared" si="2"/>
        <v>0</v>
      </c>
      <c r="S129" s="169">
        <v>0</v>
      </c>
      <c r="T129" s="170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1" t="s">
        <v>203</v>
      </c>
      <c r="AT129" s="171" t="s">
        <v>199</v>
      </c>
      <c r="AU129" s="171" t="s">
        <v>87</v>
      </c>
      <c r="AY129" s="14" t="s">
        <v>196</v>
      </c>
      <c r="BE129" s="172">
        <f t="shared" si="4"/>
        <v>0</v>
      </c>
      <c r="BF129" s="172">
        <f t="shared" si="5"/>
        <v>0</v>
      </c>
      <c r="BG129" s="172">
        <f t="shared" si="6"/>
        <v>0</v>
      </c>
      <c r="BH129" s="172">
        <f t="shared" si="7"/>
        <v>0</v>
      </c>
      <c r="BI129" s="172">
        <f t="shared" si="8"/>
        <v>0</v>
      </c>
      <c r="BJ129" s="14" t="s">
        <v>204</v>
      </c>
      <c r="BK129" s="172">
        <f t="shared" si="9"/>
        <v>0</v>
      </c>
      <c r="BL129" s="14" t="s">
        <v>203</v>
      </c>
      <c r="BM129" s="171" t="s">
        <v>286</v>
      </c>
    </row>
    <row r="130" spans="1:65" s="2" customFormat="1" ht="16.5" customHeight="1">
      <c r="A130" s="29"/>
      <c r="B130" s="158"/>
      <c r="C130" s="159" t="s">
        <v>257</v>
      </c>
      <c r="D130" s="159" t="s">
        <v>199</v>
      </c>
      <c r="E130" s="160" t="s">
        <v>2632</v>
      </c>
      <c r="F130" s="161" t="s">
        <v>2633</v>
      </c>
      <c r="G130" s="162" t="s">
        <v>2292</v>
      </c>
      <c r="H130" s="163">
        <v>1</v>
      </c>
      <c r="I130" s="164"/>
      <c r="J130" s="165">
        <f t="shared" si="0"/>
        <v>0</v>
      </c>
      <c r="K130" s="166"/>
      <c r="L130" s="30"/>
      <c r="M130" s="167" t="s">
        <v>1</v>
      </c>
      <c r="N130" s="168" t="s">
        <v>45</v>
      </c>
      <c r="O130" s="55"/>
      <c r="P130" s="169">
        <f t="shared" si="1"/>
        <v>0</v>
      </c>
      <c r="Q130" s="169">
        <v>0</v>
      </c>
      <c r="R130" s="169">
        <f t="shared" si="2"/>
        <v>0</v>
      </c>
      <c r="S130" s="169">
        <v>0</v>
      </c>
      <c r="T130" s="170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1" t="s">
        <v>203</v>
      </c>
      <c r="AT130" s="171" t="s">
        <v>199</v>
      </c>
      <c r="AU130" s="171" t="s">
        <v>87</v>
      </c>
      <c r="AY130" s="14" t="s">
        <v>196</v>
      </c>
      <c r="BE130" s="172">
        <f t="shared" si="4"/>
        <v>0</v>
      </c>
      <c r="BF130" s="172">
        <f t="shared" si="5"/>
        <v>0</v>
      </c>
      <c r="BG130" s="172">
        <f t="shared" si="6"/>
        <v>0</v>
      </c>
      <c r="BH130" s="172">
        <f t="shared" si="7"/>
        <v>0</v>
      </c>
      <c r="BI130" s="172">
        <f t="shared" si="8"/>
        <v>0</v>
      </c>
      <c r="BJ130" s="14" t="s">
        <v>204</v>
      </c>
      <c r="BK130" s="172">
        <f t="shared" si="9"/>
        <v>0</v>
      </c>
      <c r="BL130" s="14" t="s">
        <v>203</v>
      </c>
      <c r="BM130" s="171" t="s">
        <v>294</v>
      </c>
    </row>
    <row r="131" spans="1:65" s="2" customFormat="1" ht="16.5" customHeight="1">
      <c r="A131" s="29"/>
      <c r="B131" s="158"/>
      <c r="C131" s="159" t="s">
        <v>8</v>
      </c>
      <c r="D131" s="159" t="s">
        <v>199</v>
      </c>
      <c r="E131" s="160" t="s">
        <v>2634</v>
      </c>
      <c r="F131" s="161" t="s">
        <v>2635</v>
      </c>
      <c r="G131" s="162" t="s">
        <v>2429</v>
      </c>
      <c r="H131" s="163">
        <v>4</v>
      </c>
      <c r="I131" s="164"/>
      <c r="J131" s="165">
        <f t="shared" si="0"/>
        <v>0</v>
      </c>
      <c r="K131" s="166"/>
      <c r="L131" s="30"/>
      <c r="M131" s="167" t="s">
        <v>1</v>
      </c>
      <c r="N131" s="168" t="s">
        <v>45</v>
      </c>
      <c r="O131" s="55"/>
      <c r="P131" s="169">
        <f t="shared" si="1"/>
        <v>0</v>
      </c>
      <c r="Q131" s="169">
        <v>0</v>
      </c>
      <c r="R131" s="169">
        <f t="shared" si="2"/>
        <v>0</v>
      </c>
      <c r="S131" s="169">
        <v>0</v>
      </c>
      <c r="T131" s="170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1" t="s">
        <v>203</v>
      </c>
      <c r="AT131" s="171" t="s">
        <v>199</v>
      </c>
      <c r="AU131" s="171" t="s">
        <v>87</v>
      </c>
      <c r="AY131" s="14" t="s">
        <v>196</v>
      </c>
      <c r="BE131" s="172">
        <f t="shared" si="4"/>
        <v>0</v>
      </c>
      <c r="BF131" s="172">
        <f t="shared" si="5"/>
        <v>0</v>
      </c>
      <c r="BG131" s="172">
        <f t="shared" si="6"/>
        <v>0</v>
      </c>
      <c r="BH131" s="172">
        <f t="shared" si="7"/>
        <v>0</v>
      </c>
      <c r="BI131" s="172">
        <f t="shared" si="8"/>
        <v>0</v>
      </c>
      <c r="BJ131" s="14" t="s">
        <v>204</v>
      </c>
      <c r="BK131" s="172">
        <f t="shared" si="9"/>
        <v>0</v>
      </c>
      <c r="BL131" s="14" t="s">
        <v>203</v>
      </c>
      <c r="BM131" s="171" t="s">
        <v>302</v>
      </c>
    </row>
    <row r="132" spans="1:65" s="2" customFormat="1" ht="16.5" customHeight="1">
      <c r="A132" s="29"/>
      <c r="B132" s="158"/>
      <c r="C132" s="159" t="s">
        <v>265</v>
      </c>
      <c r="D132" s="159" t="s">
        <v>199</v>
      </c>
      <c r="E132" s="160" t="s">
        <v>2636</v>
      </c>
      <c r="F132" s="161" t="s">
        <v>2637</v>
      </c>
      <c r="G132" s="162" t="s">
        <v>2429</v>
      </c>
      <c r="H132" s="163">
        <v>12</v>
      </c>
      <c r="I132" s="164"/>
      <c r="J132" s="165">
        <f t="shared" si="0"/>
        <v>0</v>
      </c>
      <c r="K132" s="166"/>
      <c r="L132" s="30"/>
      <c r="M132" s="167" t="s">
        <v>1</v>
      </c>
      <c r="N132" s="168" t="s">
        <v>45</v>
      </c>
      <c r="O132" s="55"/>
      <c r="P132" s="169">
        <f t="shared" si="1"/>
        <v>0</v>
      </c>
      <c r="Q132" s="169">
        <v>0</v>
      </c>
      <c r="R132" s="169">
        <f t="shared" si="2"/>
        <v>0</v>
      </c>
      <c r="S132" s="169">
        <v>0</v>
      </c>
      <c r="T132" s="170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1" t="s">
        <v>203</v>
      </c>
      <c r="AT132" s="171" t="s">
        <v>199</v>
      </c>
      <c r="AU132" s="171" t="s">
        <v>87</v>
      </c>
      <c r="AY132" s="14" t="s">
        <v>196</v>
      </c>
      <c r="BE132" s="172">
        <f t="shared" si="4"/>
        <v>0</v>
      </c>
      <c r="BF132" s="172">
        <f t="shared" si="5"/>
        <v>0</v>
      </c>
      <c r="BG132" s="172">
        <f t="shared" si="6"/>
        <v>0</v>
      </c>
      <c r="BH132" s="172">
        <f t="shared" si="7"/>
        <v>0</v>
      </c>
      <c r="BI132" s="172">
        <f t="shared" si="8"/>
        <v>0</v>
      </c>
      <c r="BJ132" s="14" t="s">
        <v>204</v>
      </c>
      <c r="BK132" s="172">
        <f t="shared" si="9"/>
        <v>0</v>
      </c>
      <c r="BL132" s="14" t="s">
        <v>203</v>
      </c>
      <c r="BM132" s="171" t="s">
        <v>308</v>
      </c>
    </row>
    <row r="133" spans="1:65" s="2" customFormat="1" ht="16.5" customHeight="1">
      <c r="A133" s="29"/>
      <c r="B133" s="158"/>
      <c r="C133" s="159" t="s">
        <v>267</v>
      </c>
      <c r="D133" s="159" t="s">
        <v>199</v>
      </c>
      <c r="E133" s="160" t="s">
        <v>2638</v>
      </c>
      <c r="F133" s="161" t="s">
        <v>2639</v>
      </c>
      <c r="G133" s="162" t="s">
        <v>2292</v>
      </c>
      <c r="H133" s="163">
        <v>1</v>
      </c>
      <c r="I133" s="164"/>
      <c r="J133" s="165">
        <f t="shared" si="0"/>
        <v>0</v>
      </c>
      <c r="K133" s="166"/>
      <c r="L133" s="30"/>
      <c r="M133" s="184" t="s">
        <v>1</v>
      </c>
      <c r="N133" s="185" t="s">
        <v>45</v>
      </c>
      <c r="O133" s="186"/>
      <c r="P133" s="187">
        <f t="shared" si="1"/>
        <v>0</v>
      </c>
      <c r="Q133" s="187">
        <v>0</v>
      </c>
      <c r="R133" s="187">
        <f t="shared" si="2"/>
        <v>0</v>
      </c>
      <c r="S133" s="187">
        <v>0</v>
      </c>
      <c r="T133" s="188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1" t="s">
        <v>203</v>
      </c>
      <c r="AT133" s="171" t="s">
        <v>199</v>
      </c>
      <c r="AU133" s="171" t="s">
        <v>87</v>
      </c>
      <c r="AY133" s="14" t="s">
        <v>196</v>
      </c>
      <c r="BE133" s="172">
        <f t="shared" si="4"/>
        <v>0</v>
      </c>
      <c r="BF133" s="172">
        <f t="shared" si="5"/>
        <v>0</v>
      </c>
      <c r="BG133" s="172">
        <f t="shared" si="6"/>
        <v>0</v>
      </c>
      <c r="BH133" s="172">
        <f t="shared" si="7"/>
        <v>0</v>
      </c>
      <c r="BI133" s="172">
        <f t="shared" si="8"/>
        <v>0</v>
      </c>
      <c r="BJ133" s="14" t="s">
        <v>204</v>
      </c>
      <c r="BK133" s="172">
        <f t="shared" si="9"/>
        <v>0</v>
      </c>
      <c r="BL133" s="14" t="s">
        <v>203</v>
      </c>
      <c r="BM133" s="171" t="s">
        <v>314</v>
      </c>
    </row>
    <row r="134" spans="1:65" s="2" customFormat="1" ht="6.95" customHeight="1">
      <c r="A134" s="29"/>
      <c r="B134" s="44"/>
      <c r="C134" s="45"/>
      <c r="D134" s="45"/>
      <c r="E134" s="45"/>
      <c r="F134" s="45"/>
      <c r="G134" s="45"/>
      <c r="H134" s="45"/>
      <c r="I134" s="117"/>
      <c r="J134" s="45"/>
      <c r="K134" s="45"/>
      <c r="L134" s="30"/>
      <c r="M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</sheetData>
  <autoFilter ref="C116:K133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08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4" t="s">
        <v>127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87</v>
      </c>
    </row>
    <row r="4" spans="1:46" s="1" customFormat="1" ht="24.95" hidden="1" customHeight="1">
      <c r="B4" s="17"/>
      <c r="D4" s="18" t="s">
        <v>153</v>
      </c>
      <c r="I4" s="90"/>
      <c r="L4" s="17"/>
      <c r="M4" s="92" t="s">
        <v>10</v>
      </c>
      <c r="AT4" s="14" t="s">
        <v>3</v>
      </c>
    </row>
    <row r="5" spans="1:46" s="1" customFormat="1" ht="6.95" hidden="1" customHeight="1">
      <c r="B5" s="17"/>
      <c r="I5" s="90"/>
      <c r="L5" s="17"/>
    </row>
    <row r="6" spans="1:46" s="1" customFormat="1" ht="12" hidden="1" customHeight="1">
      <c r="B6" s="17"/>
      <c r="D6" s="24" t="s">
        <v>16</v>
      </c>
      <c r="I6" s="90"/>
      <c r="L6" s="17"/>
    </row>
    <row r="7" spans="1:46" s="1" customFormat="1" ht="16.5" hidden="1" customHeight="1">
      <c r="B7" s="17"/>
      <c r="E7" s="223" t="str">
        <f>'Rekapitulace stavby'!K6</f>
        <v>Revitalizace polyfunkčního bytového domu- ul.Petra Křičky č.p.3106, 3373 - Ostrava</v>
      </c>
      <c r="F7" s="224"/>
      <c r="G7" s="224"/>
      <c r="H7" s="224"/>
      <c r="I7" s="90"/>
      <c r="L7" s="17"/>
    </row>
    <row r="8" spans="1:46" s="2" customFormat="1" ht="12" hidden="1" customHeight="1">
      <c r="A8" s="29"/>
      <c r="B8" s="30"/>
      <c r="C8" s="29"/>
      <c r="D8" s="24" t="s">
        <v>154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hidden="1" customHeight="1">
      <c r="A9" s="29"/>
      <c r="B9" s="30"/>
      <c r="C9" s="29"/>
      <c r="D9" s="29"/>
      <c r="E9" s="210" t="s">
        <v>2644</v>
      </c>
      <c r="F9" s="225"/>
      <c r="G9" s="225"/>
      <c r="H9" s="225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 hidden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hidden="1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20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hidden="1" customHeight="1">
      <c r="A12" s="29"/>
      <c r="B12" s="30"/>
      <c r="C12" s="29"/>
      <c r="D12" s="24" t="s">
        <v>21</v>
      </c>
      <c r="E12" s="29"/>
      <c r="F12" s="22" t="s">
        <v>27</v>
      </c>
      <c r="G12" s="29"/>
      <c r="H12" s="29"/>
      <c r="I12" s="94" t="s">
        <v>23</v>
      </c>
      <c r="J12" s="52" t="str">
        <f>'Rekapitulace stavby'!AN8</f>
        <v>6. 3. 2020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hidden="1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hidden="1" customHeight="1">
      <c r="A14" s="29"/>
      <c r="B14" s="30"/>
      <c r="C14" s="29"/>
      <c r="D14" s="24" t="s">
        <v>25</v>
      </c>
      <c r="E14" s="29"/>
      <c r="F14" s="29"/>
      <c r="G14" s="29"/>
      <c r="H14" s="29"/>
      <c r="I14" s="94" t="s">
        <v>26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hidden="1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28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hidden="1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hidden="1" customHeight="1">
      <c r="A17" s="29"/>
      <c r="B17" s="30"/>
      <c r="C17" s="29"/>
      <c r="D17" s="24" t="s">
        <v>29</v>
      </c>
      <c r="E17" s="29"/>
      <c r="F17" s="29"/>
      <c r="G17" s="29"/>
      <c r="H17" s="29"/>
      <c r="I17" s="94" t="s">
        <v>26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hidden="1" customHeight="1">
      <c r="A18" s="29"/>
      <c r="B18" s="30"/>
      <c r="C18" s="29"/>
      <c r="D18" s="29"/>
      <c r="E18" s="226" t="str">
        <f>'Rekapitulace stavby'!E14</f>
        <v>Vyplň údaj</v>
      </c>
      <c r="F18" s="196"/>
      <c r="G18" s="196"/>
      <c r="H18" s="196"/>
      <c r="I18" s="94" t="s">
        <v>28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hidden="1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hidden="1" customHeight="1">
      <c r="A20" s="29"/>
      <c r="B20" s="30"/>
      <c r="C20" s="29"/>
      <c r="D20" s="24" t="s">
        <v>31</v>
      </c>
      <c r="E20" s="29"/>
      <c r="F20" s="29"/>
      <c r="G20" s="29"/>
      <c r="H20" s="29"/>
      <c r="I20" s="94" t="s">
        <v>26</v>
      </c>
      <c r="J20" s="22" t="str">
        <f>IF('Rekapitulace stavby'!AN16="","",'Rekapitulace stavby'!AN16)</f>
        <v>25872494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hidden="1" customHeight="1">
      <c r="A21" s="29"/>
      <c r="B21" s="30"/>
      <c r="C21" s="29"/>
      <c r="D21" s="29"/>
      <c r="E21" s="22" t="str">
        <f>IF('Rekapitulace stavby'!E17="","",'Rekapitulace stavby'!E17)</f>
        <v>MS-projekce s.r.o.</v>
      </c>
      <c r="F21" s="29"/>
      <c r="G21" s="29"/>
      <c r="H21" s="29"/>
      <c r="I21" s="94" t="s">
        <v>28</v>
      </c>
      <c r="J21" s="22" t="str">
        <f>IF('Rekapitulace stavby'!AN17="","",'Rekapitulace stavby'!AN17)</f>
        <v>CZ25872494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hidden="1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hidden="1" customHeight="1">
      <c r="A23" s="29"/>
      <c r="B23" s="30"/>
      <c r="C23" s="29"/>
      <c r="D23" s="24" t="s">
        <v>36</v>
      </c>
      <c r="E23" s="29"/>
      <c r="F23" s="29"/>
      <c r="G23" s="29"/>
      <c r="H23" s="29"/>
      <c r="I23" s="94" t="s">
        <v>26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hidden="1" customHeight="1">
      <c r="A24" s="29"/>
      <c r="B24" s="30"/>
      <c r="C24" s="29"/>
      <c r="D24" s="29"/>
      <c r="E24" s="22" t="str">
        <f>IF('Rekapitulace stavby'!E20="","",'Rekapitulace stavby'!E20)</f>
        <v/>
      </c>
      <c r="F24" s="29"/>
      <c r="G24" s="29"/>
      <c r="H24" s="29"/>
      <c r="I24" s="94" t="s">
        <v>28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hidden="1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hidden="1" customHeight="1">
      <c r="A26" s="29"/>
      <c r="B26" s="30"/>
      <c r="C26" s="29"/>
      <c r="D26" s="24" t="s">
        <v>38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hidden="1" customHeight="1">
      <c r="A27" s="95"/>
      <c r="B27" s="96"/>
      <c r="C27" s="95"/>
      <c r="D27" s="95"/>
      <c r="E27" s="201" t="s">
        <v>1</v>
      </c>
      <c r="F27" s="201"/>
      <c r="G27" s="201"/>
      <c r="H27" s="201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hidden="1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hidden="1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hidden="1" customHeight="1">
      <c r="A30" s="29"/>
      <c r="B30" s="30"/>
      <c r="C30" s="29"/>
      <c r="D30" s="100" t="s">
        <v>39</v>
      </c>
      <c r="E30" s="29"/>
      <c r="F30" s="29"/>
      <c r="G30" s="29"/>
      <c r="H30" s="29"/>
      <c r="I30" s="93"/>
      <c r="J30" s="68">
        <f>ROUND(J120,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hidden="1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hidden="1" customHeight="1">
      <c r="A32" s="29"/>
      <c r="B32" s="30"/>
      <c r="C32" s="29"/>
      <c r="D32" s="29"/>
      <c r="E32" s="29"/>
      <c r="F32" s="33" t="s">
        <v>41</v>
      </c>
      <c r="G32" s="29"/>
      <c r="H32" s="29"/>
      <c r="I32" s="101" t="s">
        <v>40</v>
      </c>
      <c r="J32" s="33" t="s">
        <v>42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102" t="s">
        <v>43</v>
      </c>
      <c r="E33" s="24" t="s">
        <v>44</v>
      </c>
      <c r="F33" s="103">
        <f>ROUND((SUM(BE120:BE156)),  2)</f>
        <v>0</v>
      </c>
      <c r="G33" s="29"/>
      <c r="H33" s="29"/>
      <c r="I33" s="104">
        <v>0.21</v>
      </c>
      <c r="J33" s="103">
        <f>ROUND(((SUM(BE120:BE156))*I33),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4" t="s">
        <v>45</v>
      </c>
      <c r="F34" s="103">
        <f>ROUND((SUM(BF120:BF156)),  2)</f>
        <v>0</v>
      </c>
      <c r="G34" s="29"/>
      <c r="H34" s="29"/>
      <c r="I34" s="104">
        <v>0.15</v>
      </c>
      <c r="J34" s="103">
        <f>ROUND(((SUM(BF120:BF156))*I34),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46</v>
      </c>
      <c r="F35" s="103">
        <f>ROUND((SUM(BG120:BG156)),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47</v>
      </c>
      <c r="F36" s="103">
        <f>ROUND((SUM(BH120:BH156)),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48</v>
      </c>
      <c r="F37" s="103">
        <f>ROUND((SUM(BI120:BI156)),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hidden="1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hidden="1" customHeight="1">
      <c r="A39" s="29"/>
      <c r="B39" s="30"/>
      <c r="C39" s="105"/>
      <c r="D39" s="106" t="s">
        <v>49</v>
      </c>
      <c r="E39" s="57"/>
      <c r="F39" s="57"/>
      <c r="G39" s="107" t="s">
        <v>50</v>
      </c>
      <c r="H39" s="108" t="s">
        <v>51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hidden="1" customHeight="1">
      <c r="B41" s="17"/>
      <c r="I41" s="90"/>
      <c r="L41" s="17"/>
    </row>
    <row r="42" spans="1:31" s="1" customFormat="1" ht="14.45" hidden="1" customHeight="1">
      <c r="B42" s="17"/>
      <c r="I42" s="90"/>
      <c r="L42" s="17"/>
    </row>
    <row r="43" spans="1:31" s="1" customFormat="1" ht="14.45" hidden="1" customHeight="1">
      <c r="B43" s="17"/>
      <c r="I43" s="90"/>
      <c r="L43" s="17"/>
    </row>
    <row r="44" spans="1:31" s="1" customFormat="1" ht="14.45" hidden="1" customHeight="1">
      <c r="B44" s="17"/>
      <c r="I44" s="90"/>
      <c r="L44" s="17"/>
    </row>
    <row r="45" spans="1:31" s="1" customFormat="1" ht="14.45" hidden="1" customHeight="1">
      <c r="B45" s="17"/>
      <c r="I45" s="90"/>
      <c r="L45" s="17"/>
    </row>
    <row r="46" spans="1:31" s="1" customFormat="1" ht="14.45" hidden="1" customHeight="1">
      <c r="B46" s="17"/>
      <c r="I46" s="90"/>
      <c r="L46" s="17"/>
    </row>
    <row r="47" spans="1:31" s="1" customFormat="1" ht="14.45" hidden="1" customHeight="1">
      <c r="B47" s="17"/>
      <c r="I47" s="90"/>
      <c r="L47" s="17"/>
    </row>
    <row r="48" spans="1:31" s="1" customFormat="1" ht="14.45" hidden="1" customHeight="1">
      <c r="B48" s="17"/>
      <c r="I48" s="90"/>
      <c r="L48" s="17"/>
    </row>
    <row r="49" spans="1:31" s="1" customFormat="1" ht="14.45" hidden="1" customHeight="1">
      <c r="B49" s="17"/>
      <c r="I49" s="90"/>
      <c r="L49" s="17"/>
    </row>
    <row r="50" spans="1:31" s="2" customFormat="1" ht="14.45" hidden="1" customHeight="1">
      <c r="B50" s="39"/>
      <c r="D50" s="40" t="s">
        <v>52</v>
      </c>
      <c r="E50" s="41"/>
      <c r="F50" s="41"/>
      <c r="G50" s="40" t="s">
        <v>53</v>
      </c>
      <c r="H50" s="41"/>
      <c r="I50" s="112"/>
      <c r="J50" s="41"/>
      <c r="K50" s="41"/>
      <c r="L50" s="39"/>
    </row>
    <row r="51" spans="1:31" ht="11.25" hidden="1">
      <c r="B51" s="17"/>
      <c r="L51" s="17"/>
    </row>
    <row r="52" spans="1:31" ht="11.25" hidden="1">
      <c r="B52" s="17"/>
      <c r="L52" s="17"/>
    </row>
    <row r="53" spans="1:31" ht="11.25" hidden="1">
      <c r="B53" s="17"/>
      <c r="L53" s="17"/>
    </row>
    <row r="54" spans="1:31" ht="11.25" hidden="1">
      <c r="B54" s="17"/>
      <c r="L54" s="17"/>
    </row>
    <row r="55" spans="1:31" ht="11.25" hidden="1">
      <c r="B55" s="17"/>
      <c r="L55" s="17"/>
    </row>
    <row r="56" spans="1:31" ht="11.25" hidden="1">
      <c r="B56" s="17"/>
      <c r="L56" s="17"/>
    </row>
    <row r="57" spans="1:31" ht="11.25" hidden="1">
      <c r="B57" s="17"/>
      <c r="L57" s="17"/>
    </row>
    <row r="58" spans="1:31" ht="11.25" hidden="1">
      <c r="B58" s="17"/>
      <c r="L58" s="17"/>
    </row>
    <row r="59" spans="1:31" ht="11.25" hidden="1">
      <c r="B59" s="17"/>
      <c r="L59" s="17"/>
    </row>
    <row r="60" spans="1:31" ht="11.25" hidden="1">
      <c r="B60" s="17"/>
      <c r="L60" s="17"/>
    </row>
    <row r="61" spans="1:31" s="2" customFormat="1" ht="12.75" hidden="1">
      <c r="A61" s="29"/>
      <c r="B61" s="30"/>
      <c r="C61" s="29"/>
      <c r="D61" s="42" t="s">
        <v>54</v>
      </c>
      <c r="E61" s="32"/>
      <c r="F61" s="113" t="s">
        <v>55</v>
      </c>
      <c r="G61" s="42" t="s">
        <v>54</v>
      </c>
      <c r="H61" s="32"/>
      <c r="I61" s="114"/>
      <c r="J61" s="115" t="s">
        <v>55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 hidden="1">
      <c r="B62" s="17"/>
      <c r="L62" s="17"/>
    </row>
    <row r="63" spans="1:31" ht="11.25" hidden="1">
      <c r="B63" s="17"/>
      <c r="L63" s="17"/>
    </row>
    <row r="64" spans="1:31" ht="11.25" hidden="1">
      <c r="B64" s="17"/>
      <c r="L64" s="17"/>
    </row>
    <row r="65" spans="1:31" s="2" customFormat="1" ht="12.75" hidden="1">
      <c r="A65" s="29"/>
      <c r="B65" s="30"/>
      <c r="C65" s="29"/>
      <c r="D65" s="40" t="s">
        <v>56</v>
      </c>
      <c r="E65" s="43"/>
      <c r="F65" s="43"/>
      <c r="G65" s="40" t="s">
        <v>57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 hidden="1">
      <c r="B66" s="17"/>
      <c r="L66" s="17"/>
    </row>
    <row r="67" spans="1:31" ht="11.25" hidden="1">
      <c r="B67" s="17"/>
      <c r="L67" s="17"/>
    </row>
    <row r="68" spans="1:31" ht="11.25" hidden="1">
      <c r="B68" s="17"/>
      <c r="L68" s="17"/>
    </row>
    <row r="69" spans="1:31" ht="11.25" hidden="1">
      <c r="B69" s="17"/>
      <c r="L69" s="17"/>
    </row>
    <row r="70" spans="1:31" ht="11.25" hidden="1">
      <c r="B70" s="17"/>
      <c r="L70" s="17"/>
    </row>
    <row r="71" spans="1:31" ht="11.25" hidden="1">
      <c r="B71" s="17"/>
      <c r="L71" s="17"/>
    </row>
    <row r="72" spans="1:31" ht="11.25" hidden="1">
      <c r="B72" s="17"/>
      <c r="L72" s="17"/>
    </row>
    <row r="73" spans="1:31" ht="11.25" hidden="1">
      <c r="B73" s="17"/>
      <c r="L73" s="17"/>
    </row>
    <row r="74" spans="1:31" ht="11.25" hidden="1">
      <c r="B74" s="17"/>
      <c r="L74" s="17"/>
    </row>
    <row r="75" spans="1:31" ht="11.25" hidden="1">
      <c r="B75" s="17"/>
      <c r="L75" s="17"/>
    </row>
    <row r="76" spans="1:31" s="2" customFormat="1" ht="12.75" hidden="1">
      <c r="A76" s="29"/>
      <c r="B76" s="30"/>
      <c r="C76" s="29"/>
      <c r="D76" s="42" t="s">
        <v>54</v>
      </c>
      <c r="E76" s="32"/>
      <c r="F76" s="113" t="s">
        <v>55</v>
      </c>
      <c r="G76" s="42" t="s">
        <v>54</v>
      </c>
      <c r="H76" s="32"/>
      <c r="I76" s="114"/>
      <c r="J76" s="115" t="s">
        <v>55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hidden="1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hidden="1" customHeight="1">
      <c r="A82" s="29"/>
      <c r="B82" s="30"/>
      <c r="C82" s="18" t="s">
        <v>156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hidden="1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23" t="str">
        <f>E7</f>
        <v>Revitalizace polyfunkčního bytového domu- ul.Petra Křičky č.p.3106, 3373 - Ostrava</v>
      </c>
      <c r="F85" s="224"/>
      <c r="G85" s="224"/>
      <c r="H85" s="224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154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210" t="str">
        <f>E9</f>
        <v>0631 - BD č.p.3373 - Topení - č.p.20 - Uznatelné náklady</v>
      </c>
      <c r="F87" s="225"/>
      <c r="G87" s="225"/>
      <c r="H87" s="225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hidden="1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21</v>
      </c>
      <c r="D89" s="29"/>
      <c r="E89" s="29"/>
      <c r="F89" s="22" t="str">
        <f>F12</f>
        <v xml:space="preserve"> </v>
      </c>
      <c r="G89" s="29"/>
      <c r="H89" s="29"/>
      <c r="I89" s="94" t="s">
        <v>23</v>
      </c>
      <c r="J89" s="52" t="str">
        <f>IF(J12="","",J12)</f>
        <v>6. 3. 2020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hidden="1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hidden="1" customHeight="1">
      <c r="A91" s="29"/>
      <c r="B91" s="30"/>
      <c r="C91" s="24" t="s">
        <v>25</v>
      </c>
      <c r="D91" s="29"/>
      <c r="E91" s="29"/>
      <c r="F91" s="22" t="str">
        <f>E15</f>
        <v xml:space="preserve"> </v>
      </c>
      <c r="G91" s="29"/>
      <c r="H91" s="29"/>
      <c r="I91" s="94" t="s">
        <v>31</v>
      </c>
      <c r="J91" s="27" t="str">
        <f>E21</f>
        <v>MS-projekce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hidden="1" customHeight="1">
      <c r="A92" s="29"/>
      <c r="B92" s="30"/>
      <c r="C92" s="24" t="s">
        <v>29</v>
      </c>
      <c r="D92" s="29"/>
      <c r="E92" s="29"/>
      <c r="F92" s="22" t="str">
        <f>IF(E18="","",E18)</f>
        <v>Vyplň údaj</v>
      </c>
      <c r="G92" s="29"/>
      <c r="H92" s="29"/>
      <c r="I92" s="94" t="s">
        <v>36</v>
      </c>
      <c r="J92" s="27" t="str">
        <f>E24</f>
        <v/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9" t="s">
        <v>157</v>
      </c>
      <c r="D94" s="105"/>
      <c r="E94" s="105"/>
      <c r="F94" s="105"/>
      <c r="G94" s="105"/>
      <c r="H94" s="105"/>
      <c r="I94" s="120"/>
      <c r="J94" s="121" t="s">
        <v>158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hidden="1" customHeight="1">
      <c r="A96" s="29"/>
      <c r="B96" s="30"/>
      <c r="C96" s="122" t="s">
        <v>159</v>
      </c>
      <c r="D96" s="29"/>
      <c r="E96" s="29"/>
      <c r="F96" s="29"/>
      <c r="G96" s="29"/>
      <c r="H96" s="29"/>
      <c r="I96" s="93"/>
      <c r="J96" s="68">
        <f>J120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160</v>
      </c>
    </row>
    <row r="97" spans="1:31" s="9" customFormat="1" ht="24.95" hidden="1" customHeight="1">
      <c r="B97" s="123"/>
      <c r="D97" s="124" t="s">
        <v>2523</v>
      </c>
      <c r="E97" s="125"/>
      <c r="F97" s="125"/>
      <c r="G97" s="125"/>
      <c r="H97" s="125"/>
      <c r="I97" s="126"/>
      <c r="J97" s="127">
        <f>J121</f>
        <v>0</v>
      </c>
      <c r="L97" s="123"/>
    </row>
    <row r="98" spans="1:31" s="9" customFormat="1" ht="24.95" hidden="1" customHeight="1">
      <c r="B98" s="123"/>
      <c r="D98" s="124" t="s">
        <v>2524</v>
      </c>
      <c r="E98" s="125"/>
      <c r="F98" s="125"/>
      <c r="G98" s="125"/>
      <c r="H98" s="125"/>
      <c r="I98" s="126"/>
      <c r="J98" s="127">
        <f>J124</f>
        <v>0</v>
      </c>
      <c r="L98" s="123"/>
    </row>
    <row r="99" spans="1:31" s="9" customFormat="1" ht="24.95" hidden="1" customHeight="1">
      <c r="B99" s="123"/>
      <c r="D99" s="124" t="s">
        <v>2525</v>
      </c>
      <c r="E99" s="125"/>
      <c r="F99" s="125"/>
      <c r="G99" s="125"/>
      <c r="H99" s="125"/>
      <c r="I99" s="126"/>
      <c r="J99" s="127">
        <f>J128</f>
        <v>0</v>
      </c>
      <c r="L99" s="123"/>
    </row>
    <row r="100" spans="1:31" s="9" customFormat="1" ht="24.95" hidden="1" customHeight="1">
      <c r="B100" s="123"/>
      <c r="D100" s="124" t="s">
        <v>2526</v>
      </c>
      <c r="E100" s="125"/>
      <c r="F100" s="125"/>
      <c r="G100" s="125"/>
      <c r="H100" s="125"/>
      <c r="I100" s="126"/>
      <c r="J100" s="127">
        <f>J147</f>
        <v>0</v>
      </c>
      <c r="L100" s="123"/>
    </row>
    <row r="101" spans="1:31" s="2" customFormat="1" ht="21.75" hidden="1" customHeight="1">
      <c r="A101" s="29"/>
      <c r="B101" s="30"/>
      <c r="C101" s="29"/>
      <c r="D101" s="29"/>
      <c r="E101" s="29"/>
      <c r="F101" s="29"/>
      <c r="G101" s="29"/>
      <c r="H101" s="29"/>
      <c r="I101" s="93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31" s="2" customFormat="1" ht="6.95" hidden="1" customHeight="1">
      <c r="A102" s="29"/>
      <c r="B102" s="44"/>
      <c r="C102" s="45"/>
      <c r="D102" s="45"/>
      <c r="E102" s="45"/>
      <c r="F102" s="45"/>
      <c r="G102" s="45"/>
      <c r="H102" s="45"/>
      <c r="I102" s="117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ht="11.25" hidden="1"/>
    <row r="104" spans="1:31" ht="11.25" hidden="1"/>
    <row r="105" spans="1:31" ht="11.25" hidden="1"/>
    <row r="106" spans="1:31" s="2" customFormat="1" ht="6.95" customHeight="1">
      <c r="A106" s="29"/>
      <c r="B106" s="46"/>
      <c r="C106" s="47"/>
      <c r="D106" s="47"/>
      <c r="E106" s="47"/>
      <c r="F106" s="47"/>
      <c r="G106" s="47"/>
      <c r="H106" s="47"/>
      <c r="I106" s="118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24.95" customHeight="1">
      <c r="A107" s="29"/>
      <c r="B107" s="30"/>
      <c r="C107" s="18" t="s">
        <v>181</v>
      </c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16</v>
      </c>
      <c r="D109" s="29"/>
      <c r="E109" s="29"/>
      <c r="F109" s="29"/>
      <c r="G109" s="29"/>
      <c r="H109" s="29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23" t="str">
        <f>E7</f>
        <v>Revitalizace polyfunkčního bytového domu- ul.Petra Křičky č.p.3106, 3373 - Ostrava</v>
      </c>
      <c r="F110" s="224"/>
      <c r="G110" s="224"/>
      <c r="H110" s="224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154</v>
      </c>
      <c r="D111" s="29"/>
      <c r="E111" s="29"/>
      <c r="F111" s="29"/>
      <c r="G111" s="29"/>
      <c r="H111" s="29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10" t="str">
        <f>E9</f>
        <v>0631 - BD č.p.3373 - Topení - č.p.20 - Uznatelné náklady</v>
      </c>
      <c r="F112" s="225"/>
      <c r="G112" s="225"/>
      <c r="H112" s="225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93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21</v>
      </c>
      <c r="D114" s="29"/>
      <c r="E114" s="29"/>
      <c r="F114" s="22" t="str">
        <f>F12</f>
        <v xml:space="preserve"> </v>
      </c>
      <c r="G114" s="29"/>
      <c r="H114" s="29"/>
      <c r="I114" s="94" t="s">
        <v>23</v>
      </c>
      <c r="J114" s="52" t="str">
        <f>IF(J12="","",J12)</f>
        <v>6. 3. 2020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93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25</v>
      </c>
      <c r="D116" s="29"/>
      <c r="E116" s="29"/>
      <c r="F116" s="22" t="str">
        <f>E15</f>
        <v xml:space="preserve"> </v>
      </c>
      <c r="G116" s="29"/>
      <c r="H116" s="29"/>
      <c r="I116" s="94" t="s">
        <v>31</v>
      </c>
      <c r="J116" s="27" t="str">
        <f>E21</f>
        <v>MS-projekce s.r.o.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>
      <c r="A117" s="29"/>
      <c r="B117" s="30"/>
      <c r="C117" s="24" t="s">
        <v>29</v>
      </c>
      <c r="D117" s="29"/>
      <c r="E117" s="29"/>
      <c r="F117" s="22" t="str">
        <f>IF(E18="","",E18)</f>
        <v>Vyplň údaj</v>
      </c>
      <c r="G117" s="29"/>
      <c r="H117" s="29"/>
      <c r="I117" s="94" t="s">
        <v>36</v>
      </c>
      <c r="J117" s="27" t="str">
        <f>E24</f>
        <v/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0.35" customHeight="1">
      <c r="A118" s="29"/>
      <c r="B118" s="30"/>
      <c r="C118" s="29"/>
      <c r="D118" s="29"/>
      <c r="E118" s="29"/>
      <c r="F118" s="29"/>
      <c r="G118" s="29"/>
      <c r="H118" s="29"/>
      <c r="I118" s="93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11" customFormat="1" ht="29.25" customHeight="1">
      <c r="A119" s="133"/>
      <c r="B119" s="134"/>
      <c r="C119" s="135" t="s">
        <v>182</v>
      </c>
      <c r="D119" s="136" t="s">
        <v>64</v>
      </c>
      <c r="E119" s="136" t="s">
        <v>60</v>
      </c>
      <c r="F119" s="136" t="s">
        <v>61</v>
      </c>
      <c r="G119" s="136" t="s">
        <v>183</v>
      </c>
      <c r="H119" s="136" t="s">
        <v>184</v>
      </c>
      <c r="I119" s="137" t="s">
        <v>185</v>
      </c>
      <c r="J119" s="138" t="s">
        <v>158</v>
      </c>
      <c r="K119" s="139" t="s">
        <v>186</v>
      </c>
      <c r="L119" s="140"/>
      <c r="M119" s="59" t="s">
        <v>1</v>
      </c>
      <c r="N119" s="60" t="s">
        <v>43</v>
      </c>
      <c r="O119" s="60" t="s">
        <v>187</v>
      </c>
      <c r="P119" s="60" t="s">
        <v>188</v>
      </c>
      <c r="Q119" s="60" t="s">
        <v>189</v>
      </c>
      <c r="R119" s="60" t="s">
        <v>190</v>
      </c>
      <c r="S119" s="60" t="s">
        <v>191</v>
      </c>
      <c r="T119" s="61" t="s">
        <v>192</v>
      </c>
      <c r="U119" s="133"/>
      <c r="V119" s="133"/>
      <c r="W119" s="133"/>
      <c r="X119" s="133"/>
      <c r="Y119" s="133"/>
      <c r="Z119" s="133"/>
      <c r="AA119" s="133"/>
      <c r="AB119" s="133"/>
      <c r="AC119" s="133"/>
      <c r="AD119" s="133"/>
      <c r="AE119" s="133"/>
    </row>
    <row r="120" spans="1:65" s="2" customFormat="1" ht="22.9" customHeight="1">
      <c r="A120" s="29"/>
      <c r="B120" s="30"/>
      <c r="C120" s="66" t="s">
        <v>193</v>
      </c>
      <c r="D120" s="29"/>
      <c r="E120" s="29"/>
      <c r="F120" s="29"/>
      <c r="G120" s="29"/>
      <c r="H120" s="29"/>
      <c r="I120" s="93"/>
      <c r="J120" s="141">
        <f>BK120</f>
        <v>0</v>
      </c>
      <c r="K120" s="29"/>
      <c r="L120" s="30"/>
      <c r="M120" s="62"/>
      <c r="N120" s="53"/>
      <c r="O120" s="63"/>
      <c r="P120" s="142">
        <f>P121+P124+P128+P147</f>
        <v>0</v>
      </c>
      <c r="Q120" s="63"/>
      <c r="R120" s="142">
        <f>R121+R124+R128+R147</f>
        <v>0</v>
      </c>
      <c r="S120" s="63"/>
      <c r="T120" s="143">
        <f>T121+T124+T128+T147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78</v>
      </c>
      <c r="AU120" s="14" t="s">
        <v>160</v>
      </c>
      <c r="BK120" s="144">
        <f>BK121+BK124+BK128+BK147</f>
        <v>0</v>
      </c>
    </row>
    <row r="121" spans="1:65" s="12" customFormat="1" ht="25.9" customHeight="1">
      <c r="B121" s="145"/>
      <c r="D121" s="146" t="s">
        <v>78</v>
      </c>
      <c r="E121" s="147" t="s">
        <v>2527</v>
      </c>
      <c r="F121" s="147" t="s">
        <v>2528</v>
      </c>
      <c r="I121" s="148"/>
      <c r="J121" s="149">
        <f>BK121</f>
        <v>0</v>
      </c>
      <c r="L121" s="145"/>
      <c r="M121" s="150"/>
      <c r="N121" s="151"/>
      <c r="O121" s="151"/>
      <c r="P121" s="152">
        <f>SUM(P122:P123)</f>
        <v>0</v>
      </c>
      <c r="Q121" s="151"/>
      <c r="R121" s="152">
        <f>SUM(R122:R123)</f>
        <v>0</v>
      </c>
      <c r="S121" s="151"/>
      <c r="T121" s="153">
        <f>SUM(T122:T123)</f>
        <v>0</v>
      </c>
      <c r="AR121" s="146" t="s">
        <v>204</v>
      </c>
      <c r="AT121" s="154" t="s">
        <v>78</v>
      </c>
      <c r="AU121" s="154" t="s">
        <v>79</v>
      </c>
      <c r="AY121" s="146" t="s">
        <v>196</v>
      </c>
      <c r="BK121" s="155">
        <f>SUM(BK122:BK123)</f>
        <v>0</v>
      </c>
    </row>
    <row r="122" spans="1:65" s="2" customFormat="1" ht="16.5" customHeight="1">
      <c r="A122" s="29"/>
      <c r="B122" s="158"/>
      <c r="C122" s="159" t="s">
        <v>87</v>
      </c>
      <c r="D122" s="159" t="s">
        <v>199</v>
      </c>
      <c r="E122" s="160" t="s">
        <v>2529</v>
      </c>
      <c r="F122" s="161" t="s">
        <v>2530</v>
      </c>
      <c r="G122" s="162" t="s">
        <v>2292</v>
      </c>
      <c r="H122" s="163">
        <v>1</v>
      </c>
      <c r="I122" s="164"/>
      <c r="J122" s="165">
        <f>ROUND(I122*H122,2)</f>
        <v>0</v>
      </c>
      <c r="K122" s="166"/>
      <c r="L122" s="30"/>
      <c r="M122" s="167" t="s">
        <v>1</v>
      </c>
      <c r="N122" s="168" t="s">
        <v>45</v>
      </c>
      <c r="O122" s="55"/>
      <c r="P122" s="169">
        <f>O122*H122</f>
        <v>0</v>
      </c>
      <c r="Q122" s="169">
        <v>0</v>
      </c>
      <c r="R122" s="169">
        <f>Q122*H122</f>
        <v>0</v>
      </c>
      <c r="S122" s="169">
        <v>0</v>
      </c>
      <c r="T122" s="170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71" t="s">
        <v>265</v>
      </c>
      <c r="AT122" s="171" t="s">
        <v>199</v>
      </c>
      <c r="AU122" s="171" t="s">
        <v>87</v>
      </c>
      <c r="AY122" s="14" t="s">
        <v>196</v>
      </c>
      <c r="BE122" s="172">
        <f>IF(N122="základní",J122,0)</f>
        <v>0</v>
      </c>
      <c r="BF122" s="172">
        <f>IF(N122="snížená",J122,0)</f>
        <v>0</v>
      </c>
      <c r="BG122" s="172">
        <f>IF(N122="zákl. přenesená",J122,0)</f>
        <v>0</v>
      </c>
      <c r="BH122" s="172">
        <f>IF(N122="sníž. přenesená",J122,0)</f>
        <v>0</v>
      </c>
      <c r="BI122" s="172">
        <f>IF(N122="nulová",J122,0)</f>
        <v>0</v>
      </c>
      <c r="BJ122" s="14" t="s">
        <v>204</v>
      </c>
      <c r="BK122" s="172">
        <f>ROUND(I122*H122,2)</f>
        <v>0</v>
      </c>
      <c r="BL122" s="14" t="s">
        <v>265</v>
      </c>
      <c r="BM122" s="171" t="s">
        <v>204</v>
      </c>
    </row>
    <row r="123" spans="1:65" s="2" customFormat="1" ht="21.75" customHeight="1">
      <c r="A123" s="29"/>
      <c r="B123" s="158"/>
      <c r="C123" s="159" t="s">
        <v>204</v>
      </c>
      <c r="D123" s="159" t="s">
        <v>199</v>
      </c>
      <c r="E123" s="160" t="s">
        <v>2531</v>
      </c>
      <c r="F123" s="161" t="s">
        <v>2532</v>
      </c>
      <c r="G123" s="162" t="s">
        <v>2292</v>
      </c>
      <c r="H123" s="163">
        <v>1</v>
      </c>
      <c r="I123" s="164"/>
      <c r="J123" s="165">
        <f>ROUND(I123*H123,2)</f>
        <v>0</v>
      </c>
      <c r="K123" s="166"/>
      <c r="L123" s="30"/>
      <c r="M123" s="167" t="s">
        <v>1</v>
      </c>
      <c r="N123" s="168" t="s">
        <v>45</v>
      </c>
      <c r="O123" s="55"/>
      <c r="P123" s="169">
        <f>O123*H123</f>
        <v>0</v>
      </c>
      <c r="Q123" s="169">
        <v>0</v>
      </c>
      <c r="R123" s="169">
        <f>Q123*H123</f>
        <v>0</v>
      </c>
      <c r="S123" s="169">
        <v>0</v>
      </c>
      <c r="T123" s="170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71" t="s">
        <v>265</v>
      </c>
      <c r="AT123" s="171" t="s">
        <v>199</v>
      </c>
      <c r="AU123" s="171" t="s">
        <v>87</v>
      </c>
      <c r="AY123" s="14" t="s">
        <v>196</v>
      </c>
      <c r="BE123" s="172">
        <f>IF(N123="základní",J123,0)</f>
        <v>0</v>
      </c>
      <c r="BF123" s="172">
        <f>IF(N123="snížená",J123,0)</f>
        <v>0</v>
      </c>
      <c r="BG123" s="172">
        <f>IF(N123="zákl. přenesená",J123,0)</f>
        <v>0</v>
      </c>
      <c r="BH123" s="172">
        <f>IF(N123="sníž. přenesená",J123,0)</f>
        <v>0</v>
      </c>
      <c r="BI123" s="172">
        <f>IF(N123="nulová",J123,0)</f>
        <v>0</v>
      </c>
      <c r="BJ123" s="14" t="s">
        <v>204</v>
      </c>
      <c r="BK123" s="172">
        <f>ROUND(I123*H123,2)</f>
        <v>0</v>
      </c>
      <c r="BL123" s="14" t="s">
        <v>265</v>
      </c>
      <c r="BM123" s="171" t="s">
        <v>203</v>
      </c>
    </row>
    <row r="124" spans="1:65" s="12" customFormat="1" ht="25.9" customHeight="1">
      <c r="B124" s="145"/>
      <c r="D124" s="146" t="s">
        <v>78</v>
      </c>
      <c r="E124" s="147" t="s">
        <v>2533</v>
      </c>
      <c r="F124" s="147" t="s">
        <v>2534</v>
      </c>
      <c r="I124" s="148"/>
      <c r="J124" s="149">
        <f>BK124</f>
        <v>0</v>
      </c>
      <c r="L124" s="145"/>
      <c r="M124" s="150"/>
      <c r="N124" s="151"/>
      <c r="O124" s="151"/>
      <c r="P124" s="152">
        <f>SUM(P125:P127)</f>
        <v>0</v>
      </c>
      <c r="Q124" s="151"/>
      <c r="R124" s="152">
        <f>SUM(R125:R127)</f>
        <v>0</v>
      </c>
      <c r="S124" s="151"/>
      <c r="T124" s="153">
        <f>SUM(T125:T127)</f>
        <v>0</v>
      </c>
      <c r="AR124" s="146" t="s">
        <v>204</v>
      </c>
      <c r="AT124" s="154" t="s">
        <v>78</v>
      </c>
      <c r="AU124" s="154" t="s">
        <v>79</v>
      </c>
      <c r="AY124" s="146" t="s">
        <v>196</v>
      </c>
      <c r="BK124" s="155">
        <f>SUM(BK125:BK127)</f>
        <v>0</v>
      </c>
    </row>
    <row r="125" spans="1:65" s="2" customFormat="1" ht="21.75" customHeight="1">
      <c r="A125" s="29"/>
      <c r="B125" s="158"/>
      <c r="C125" s="159" t="s">
        <v>197</v>
      </c>
      <c r="D125" s="159" t="s">
        <v>199</v>
      </c>
      <c r="E125" s="160" t="s">
        <v>2535</v>
      </c>
      <c r="F125" s="161" t="s">
        <v>2536</v>
      </c>
      <c r="G125" s="162" t="s">
        <v>222</v>
      </c>
      <c r="H125" s="163">
        <v>1</v>
      </c>
      <c r="I125" s="164"/>
      <c r="J125" s="165">
        <f>ROUND(I125*H125,2)</f>
        <v>0</v>
      </c>
      <c r="K125" s="166"/>
      <c r="L125" s="30"/>
      <c r="M125" s="167" t="s">
        <v>1</v>
      </c>
      <c r="N125" s="168" t="s">
        <v>45</v>
      </c>
      <c r="O125" s="55"/>
      <c r="P125" s="169">
        <f>O125*H125</f>
        <v>0</v>
      </c>
      <c r="Q125" s="169">
        <v>0</v>
      </c>
      <c r="R125" s="169">
        <f>Q125*H125</f>
        <v>0</v>
      </c>
      <c r="S125" s="169">
        <v>0</v>
      </c>
      <c r="T125" s="170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1" t="s">
        <v>265</v>
      </c>
      <c r="AT125" s="171" t="s">
        <v>199</v>
      </c>
      <c r="AU125" s="171" t="s">
        <v>87</v>
      </c>
      <c r="AY125" s="14" t="s">
        <v>196</v>
      </c>
      <c r="BE125" s="172">
        <f>IF(N125="základní",J125,0)</f>
        <v>0</v>
      </c>
      <c r="BF125" s="172">
        <f>IF(N125="snížená",J125,0)</f>
        <v>0</v>
      </c>
      <c r="BG125" s="172">
        <f>IF(N125="zákl. přenesená",J125,0)</f>
        <v>0</v>
      </c>
      <c r="BH125" s="172">
        <f>IF(N125="sníž. přenesená",J125,0)</f>
        <v>0</v>
      </c>
      <c r="BI125" s="172">
        <f>IF(N125="nulová",J125,0)</f>
        <v>0</v>
      </c>
      <c r="BJ125" s="14" t="s">
        <v>204</v>
      </c>
      <c r="BK125" s="172">
        <f>ROUND(I125*H125,2)</f>
        <v>0</v>
      </c>
      <c r="BL125" s="14" t="s">
        <v>265</v>
      </c>
      <c r="BM125" s="171" t="s">
        <v>224</v>
      </c>
    </row>
    <row r="126" spans="1:65" s="2" customFormat="1" ht="16.5" customHeight="1">
      <c r="A126" s="29"/>
      <c r="B126" s="158"/>
      <c r="C126" s="159" t="s">
        <v>203</v>
      </c>
      <c r="D126" s="159" t="s">
        <v>199</v>
      </c>
      <c r="E126" s="160" t="s">
        <v>2537</v>
      </c>
      <c r="F126" s="161" t="s">
        <v>2538</v>
      </c>
      <c r="G126" s="162" t="s">
        <v>222</v>
      </c>
      <c r="H126" s="163">
        <v>4</v>
      </c>
      <c r="I126" s="164"/>
      <c r="J126" s="165">
        <f>ROUND(I126*H126,2)</f>
        <v>0</v>
      </c>
      <c r="K126" s="166"/>
      <c r="L126" s="30"/>
      <c r="M126" s="167" t="s">
        <v>1</v>
      </c>
      <c r="N126" s="168" t="s">
        <v>45</v>
      </c>
      <c r="O126" s="55"/>
      <c r="P126" s="169">
        <f>O126*H126</f>
        <v>0</v>
      </c>
      <c r="Q126" s="169">
        <v>0</v>
      </c>
      <c r="R126" s="169">
        <f>Q126*H126</f>
        <v>0</v>
      </c>
      <c r="S126" s="169">
        <v>0</v>
      </c>
      <c r="T126" s="170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71" t="s">
        <v>265</v>
      </c>
      <c r="AT126" s="171" t="s">
        <v>199</v>
      </c>
      <c r="AU126" s="171" t="s">
        <v>87</v>
      </c>
      <c r="AY126" s="14" t="s">
        <v>196</v>
      </c>
      <c r="BE126" s="172">
        <f>IF(N126="základní",J126,0)</f>
        <v>0</v>
      </c>
      <c r="BF126" s="172">
        <f>IF(N126="snížená",J126,0)</f>
        <v>0</v>
      </c>
      <c r="BG126" s="172">
        <f>IF(N126="zákl. přenesená",J126,0)</f>
        <v>0</v>
      </c>
      <c r="BH126" s="172">
        <f>IF(N126="sníž. přenesená",J126,0)</f>
        <v>0</v>
      </c>
      <c r="BI126" s="172">
        <f>IF(N126="nulová",J126,0)</f>
        <v>0</v>
      </c>
      <c r="BJ126" s="14" t="s">
        <v>204</v>
      </c>
      <c r="BK126" s="172">
        <f>ROUND(I126*H126,2)</f>
        <v>0</v>
      </c>
      <c r="BL126" s="14" t="s">
        <v>265</v>
      </c>
      <c r="BM126" s="171" t="s">
        <v>217</v>
      </c>
    </row>
    <row r="127" spans="1:65" s="2" customFormat="1" ht="16.5" customHeight="1">
      <c r="A127" s="29"/>
      <c r="B127" s="158"/>
      <c r="C127" s="159" t="s">
        <v>219</v>
      </c>
      <c r="D127" s="159" t="s">
        <v>199</v>
      </c>
      <c r="E127" s="160" t="s">
        <v>2539</v>
      </c>
      <c r="F127" s="161" t="s">
        <v>2540</v>
      </c>
      <c r="G127" s="162" t="s">
        <v>222</v>
      </c>
      <c r="H127" s="163">
        <v>5</v>
      </c>
      <c r="I127" s="164"/>
      <c r="J127" s="165">
        <f>ROUND(I127*H127,2)</f>
        <v>0</v>
      </c>
      <c r="K127" s="166"/>
      <c r="L127" s="30"/>
      <c r="M127" s="167" t="s">
        <v>1</v>
      </c>
      <c r="N127" s="168" t="s">
        <v>45</v>
      </c>
      <c r="O127" s="55"/>
      <c r="P127" s="169">
        <f>O127*H127</f>
        <v>0</v>
      </c>
      <c r="Q127" s="169">
        <v>0</v>
      </c>
      <c r="R127" s="169">
        <f>Q127*H127</f>
        <v>0</v>
      </c>
      <c r="S127" s="169">
        <v>0</v>
      </c>
      <c r="T127" s="170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1" t="s">
        <v>265</v>
      </c>
      <c r="AT127" s="171" t="s">
        <v>199</v>
      </c>
      <c r="AU127" s="171" t="s">
        <v>87</v>
      </c>
      <c r="AY127" s="14" t="s">
        <v>196</v>
      </c>
      <c r="BE127" s="172">
        <f>IF(N127="základní",J127,0)</f>
        <v>0</v>
      </c>
      <c r="BF127" s="172">
        <f>IF(N127="snížená",J127,0)</f>
        <v>0</v>
      </c>
      <c r="BG127" s="172">
        <f>IF(N127="zákl. přenesená",J127,0)</f>
        <v>0</v>
      </c>
      <c r="BH127" s="172">
        <f>IF(N127="sníž. přenesená",J127,0)</f>
        <v>0</v>
      </c>
      <c r="BI127" s="172">
        <f>IF(N127="nulová",J127,0)</f>
        <v>0</v>
      </c>
      <c r="BJ127" s="14" t="s">
        <v>204</v>
      </c>
      <c r="BK127" s="172">
        <f>ROUND(I127*H127,2)</f>
        <v>0</v>
      </c>
      <c r="BL127" s="14" t="s">
        <v>265</v>
      </c>
      <c r="BM127" s="171" t="s">
        <v>241</v>
      </c>
    </row>
    <row r="128" spans="1:65" s="12" customFormat="1" ht="25.9" customHeight="1">
      <c r="B128" s="145"/>
      <c r="D128" s="146" t="s">
        <v>78</v>
      </c>
      <c r="E128" s="147" t="s">
        <v>2541</v>
      </c>
      <c r="F128" s="147" t="s">
        <v>2542</v>
      </c>
      <c r="I128" s="148"/>
      <c r="J128" s="149">
        <f>BK128</f>
        <v>0</v>
      </c>
      <c r="L128" s="145"/>
      <c r="M128" s="150"/>
      <c r="N128" s="151"/>
      <c r="O128" s="151"/>
      <c r="P128" s="152">
        <f>SUM(P129:P146)</f>
        <v>0</v>
      </c>
      <c r="Q128" s="151"/>
      <c r="R128" s="152">
        <f>SUM(R129:R146)</f>
        <v>0</v>
      </c>
      <c r="S128" s="151"/>
      <c r="T128" s="153">
        <f>SUM(T129:T146)</f>
        <v>0</v>
      </c>
      <c r="AR128" s="146" t="s">
        <v>204</v>
      </c>
      <c r="AT128" s="154" t="s">
        <v>78</v>
      </c>
      <c r="AU128" s="154" t="s">
        <v>79</v>
      </c>
      <c r="AY128" s="146" t="s">
        <v>196</v>
      </c>
      <c r="BK128" s="155">
        <f>SUM(BK129:BK146)</f>
        <v>0</v>
      </c>
    </row>
    <row r="129" spans="1:65" s="2" customFormat="1" ht="16.5" customHeight="1">
      <c r="A129" s="29"/>
      <c r="B129" s="158"/>
      <c r="C129" s="159" t="s">
        <v>228</v>
      </c>
      <c r="D129" s="159" t="s">
        <v>199</v>
      </c>
      <c r="E129" s="160" t="s">
        <v>2543</v>
      </c>
      <c r="F129" s="161" t="s">
        <v>2544</v>
      </c>
      <c r="G129" s="162" t="s">
        <v>512</v>
      </c>
      <c r="H129" s="163">
        <v>2</v>
      </c>
      <c r="I129" s="164"/>
      <c r="J129" s="165">
        <f t="shared" ref="J129:J146" si="0">ROUND(I129*H129,2)</f>
        <v>0</v>
      </c>
      <c r="K129" s="166"/>
      <c r="L129" s="30"/>
      <c r="M129" s="167" t="s">
        <v>1</v>
      </c>
      <c r="N129" s="168" t="s">
        <v>45</v>
      </c>
      <c r="O129" s="55"/>
      <c r="P129" s="169">
        <f t="shared" ref="P129:P146" si="1">O129*H129</f>
        <v>0</v>
      </c>
      <c r="Q129" s="169">
        <v>0</v>
      </c>
      <c r="R129" s="169">
        <f t="shared" ref="R129:R146" si="2">Q129*H129</f>
        <v>0</v>
      </c>
      <c r="S129" s="169">
        <v>0</v>
      </c>
      <c r="T129" s="170">
        <f t="shared" ref="T129:T146" si="3"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1" t="s">
        <v>265</v>
      </c>
      <c r="AT129" s="171" t="s">
        <v>199</v>
      </c>
      <c r="AU129" s="171" t="s">
        <v>87</v>
      </c>
      <c r="AY129" s="14" t="s">
        <v>196</v>
      </c>
      <c r="BE129" s="172">
        <f t="shared" ref="BE129:BE146" si="4">IF(N129="základní",J129,0)</f>
        <v>0</v>
      </c>
      <c r="BF129" s="172">
        <f t="shared" ref="BF129:BF146" si="5">IF(N129="snížená",J129,0)</f>
        <v>0</v>
      </c>
      <c r="BG129" s="172">
        <f t="shared" ref="BG129:BG146" si="6">IF(N129="zákl. přenesená",J129,0)</f>
        <v>0</v>
      </c>
      <c r="BH129" s="172">
        <f t="shared" ref="BH129:BH146" si="7">IF(N129="sníž. přenesená",J129,0)</f>
        <v>0</v>
      </c>
      <c r="BI129" s="172">
        <f t="shared" ref="BI129:BI146" si="8">IF(N129="nulová",J129,0)</f>
        <v>0</v>
      </c>
      <c r="BJ129" s="14" t="s">
        <v>204</v>
      </c>
      <c r="BK129" s="172">
        <f t="shared" ref="BK129:BK146" si="9">ROUND(I129*H129,2)</f>
        <v>0</v>
      </c>
      <c r="BL129" s="14" t="s">
        <v>265</v>
      </c>
      <c r="BM129" s="171" t="s">
        <v>249</v>
      </c>
    </row>
    <row r="130" spans="1:65" s="2" customFormat="1" ht="21.75" customHeight="1">
      <c r="A130" s="29"/>
      <c r="B130" s="158"/>
      <c r="C130" s="159" t="s">
        <v>217</v>
      </c>
      <c r="D130" s="159" t="s">
        <v>199</v>
      </c>
      <c r="E130" s="160" t="s">
        <v>2545</v>
      </c>
      <c r="F130" s="161" t="s">
        <v>2546</v>
      </c>
      <c r="G130" s="162" t="s">
        <v>512</v>
      </c>
      <c r="H130" s="163">
        <v>1</v>
      </c>
      <c r="I130" s="164"/>
      <c r="J130" s="165">
        <f t="shared" si="0"/>
        <v>0</v>
      </c>
      <c r="K130" s="166"/>
      <c r="L130" s="30"/>
      <c r="M130" s="167" t="s">
        <v>1</v>
      </c>
      <c r="N130" s="168" t="s">
        <v>45</v>
      </c>
      <c r="O130" s="55"/>
      <c r="P130" s="169">
        <f t="shared" si="1"/>
        <v>0</v>
      </c>
      <c r="Q130" s="169">
        <v>0</v>
      </c>
      <c r="R130" s="169">
        <f t="shared" si="2"/>
        <v>0</v>
      </c>
      <c r="S130" s="169">
        <v>0</v>
      </c>
      <c r="T130" s="170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1" t="s">
        <v>265</v>
      </c>
      <c r="AT130" s="171" t="s">
        <v>199</v>
      </c>
      <c r="AU130" s="171" t="s">
        <v>87</v>
      </c>
      <c r="AY130" s="14" t="s">
        <v>196</v>
      </c>
      <c r="BE130" s="172">
        <f t="shared" si="4"/>
        <v>0</v>
      </c>
      <c r="BF130" s="172">
        <f t="shared" si="5"/>
        <v>0</v>
      </c>
      <c r="BG130" s="172">
        <f t="shared" si="6"/>
        <v>0</v>
      </c>
      <c r="BH130" s="172">
        <f t="shared" si="7"/>
        <v>0</v>
      </c>
      <c r="BI130" s="172">
        <f t="shared" si="8"/>
        <v>0</v>
      </c>
      <c r="BJ130" s="14" t="s">
        <v>204</v>
      </c>
      <c r="BK130" s="172">
        <f t="shared" si="9"/>
        <v>0</v>
      </c>
      <c r="BL130" s="14" t="s">
        <v>265</v>
      </c>
      <c r="BM130" s="171" t="s">
        <v>257</v>
      </c>
    </row>
    <row r="131" spans="1:65" s="2" customFormat="1" ht="16.5" customHeight="1">
      <c r="A131" s="29"/>
      <c r="B131" s="158"/>
      <c r="C131" s="159" t="s">
        <v>237</v>
      </c>
      <c r="D131" s="159" t="s">
        <v>199</v>
      </c>
      <c r="E131" s="160" t="s">
        <v>2547</v>
      </c>
      <c r="F131" s="161" t="s">
        <v>2548</v>
      </c>
      <c r="G131" s="162" t="s">
        <v>512</v>
      </c>
      <c r="H131" s="163">
        <v>1</v>
      </c>
      <c r="I131" s="164"/>
      <c r="J131" s="165">
        <f t="shared" si="0"/>
        <v>0</v>
      </c>
      <c r="K131" s="166"/>
      <c r="L131" s="30"/>
      <c r="M131" s="167" t="s">
        <v>1</v>
      </c>
      <c r="N131" s="168" t="s">
        <v>45</v>
      </c>
      <c r="O131" s="55"/>
      <c r="P131" s="169">
        <f t="shared" si="1"/>
        <v>0</v>
      </c>
      <c r="Q131" s="169">
        <v>0</v>
      </c>
      <c r="R131" s="169">
        <f t="shared" si="2"/>
        <v>0</v>
      </c>
      <c r="S131" s="169">
        <v>0</v>
      </c>
      <c r="T131" s="170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1" t="s">
        <v>265</v>
      </c>
      <c r="AT131" s="171" t="s">
        <v>199</v>
      </c>
      <c r="AU131" s="171" t="s">
        <v>87</v>
      </c>
      <c r="AY131" s="14" t="s">
        <v>196</v>
      </c>
      <c r="BE131" s="172">
        <f t="shared" si="4"/>
        <v>0</v>
      </c>
      <c r="BF131" s="172">
        <f t="shared" si="5"/>
        <v>0</v>
      </c>
      <c r="BG131" s="172">
        <f t="shared" si="6"/>
        <v>0</v>
      </c>
      <c r="BH131" s="172">
        <f t="shared" si="7"/>
        <v>0</v>
      </c>
      <c r="BI131" s="172">
        <f t="shared" si="8"/>
        <v>0</v>
      </c>
      <c r="BJ131" s="14" t="s">
        <v>204</v>
      </c>
      <c r="BK131" s="172">
        <f t="shared" si="9"/>
        <v>0</v>
      </c>
      <c r="BL131" s="14" t="s">
        <v>265</v>
      </c>
      <c r="BM131" s="171" t="s">
        <v>265</v>
      </c>
    </row>
    <row r="132" spans="1:65" s="2" customFormat="1" ht="16.5" customHeight="1">
      <c r="A132" s="29"/>
      <c r="B132" s="158"/>
      <c r="C132" s="159" t="s">
        <v>241</v>
      </c>
      <c r="D132" s="159" t="s">
        <v>199</v>
      </c>
      <c r="E132" s="160" t="s">
        <v>2549</v>
      </c>
      <c r="F132" s="161" t="s">
        <v>2550</v>
      </c>
      <c r="G132" s="162" t="s">
        <v>512</v>
      </c>
      <c r="H132" s="163">
        <v>3</v>
      </c>
      <c r="I132" s="164"/>
      <c r="J132" s="165">
        <f t="shared" si="0"/>
        <v>0</v>
      </c>
      <c r="K132" s="166"/>
      <c r="L132" s="30"/>
      <c r="M132" s="167" t="s">
        <v>1</v>
      </c>
      <c r="N132" s="168" t="s">
        <v>45</v>
      </c>
      <c r="O132" s="55"/>
      <c r="P132" s="169">
        <f t="shared" si="1"/>
        <v>0</v>
      </c>
      <c r="Q132" s="169">
        <v>0</v>
      </c>
      <c r="R132" s="169">
        <f t="shared" si="2"/>
        <v>0</v>
      </c>
      <c r="S132" s="169">
        <v>0</v>
      </c>
      <c r="T132" s="170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1" t="s">
        <v>265</v>
      </c>
      <c r="AT132" s="171" t="s">
        <v>199</v>
      </c>
      <c r="AU132" s="171" t="s">
        <v>87</v>
      </c>
      <c r="AY132" s="14" t="s">
        <v>196</v>
      </c>
      <c r="BE132" s="172">
        <f t="shared" si="4"/>
        <v>0</v>
      </c>
      <c r="BF132" s="172">
        <f t="shared" si="5"/>
        <v>0</v>
      </c>
      <c r="BG132" s="172">
        <f t="shared" si="6"/>
        <v>0</v>
      </c>
      <c r="BH132" s="172">
        <f t="shared" si="7"/>
        <v>0</v>
      </c>
      <c r="BI132" s="172">
        <f t="shared" si="8"/>
        <v>0</v>
      </c>
      <c r="BJ132" s="14" t="s">
        <v>204</v>
      </c>
      <c r="BK132" s="172">
        <f t="shared" si="9"/>
        <v>0</v>
      </c>
      <c r="BL132" s="14" t="s">
        <v>265</v>
      </c>
      <c r="BM132" s="171" t="s">
        <v>271</v>
      </c>
    </row>
    <row r="133" spans="1:65" s="2" customFormat="1" ht="16.5" customHeight="1">
      <c r="A133" s="29"/>
      <c r="B133" s="158"/>
      <c r="C133" s="159" t="s">
        <v>245</v>
      </c>
      <c r="D133" s="159" t="s">
        <v>199</v>
      </c>
      <c r="E133" s="160" t="s">
        <v>2551</v>
      </c>
      <c r="F133" s="161" t="s">
        <v>2552</v>
      </c>
      <c r="G133" s="162" t="s">
        <v>512</v>
      </c>
      <c r="H133" s="163">
        <v>1</v>
      </c>
      <c r="I133" s="164"/>
      <c r="J133" s="165">
        <f t="shared" si="0"/>
        <v>0</v>
      </c>
      <c r="K133" s="166"/>
      <c r="L133" s="30"/>
      <c r="M133" s="167" t="s">
        <v>1</v>
      </c>
      <c r="N133" s="168" t="s">
        <v>45</v>
      </c>
      <c r="O133" s="55"/>
      <c r="P133" s="169">
        <f t="shared" si="1"/>
        <v>0</v>
      </c>
      <c r="Q133" s="169">
        <v>0</v>
      </c>
      <c r="R133" s="169">
        <f t="shared" si="2"/>
        <v>0</v>
      </c>
      <c r="S133" s="169">
        <v>0</v>
      </c>
      <c r="T133" s="170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1" t="s">
        <v>265</v>
      </c>
      <c r="AT133" s="171" t="s">
        <v>199</v>
      </c>
      <c r="AU133" s="171" t="s">
        <v>87</v>
      </c>
      <c r="AY133" s="14" t="s">
        <v>196</v>
      </c>
      <c r="BE133" s="172">
        <f t="shared" si="4"/>
        <v>0</v>
      </c>
      <c r="BF133" s="172">
        <f t="shared" si="5"/>
        <v>0</v>
      </c>
      <c r="BG133" s="172">
        <f t="shared" si="6"/>
        <v>0</v>
      </c>
      <c r="BH133" s="172">
        <f t="shared" si="7"/>
        <v>0</v>
      </c>
      <c r="BI133" s="172">
        <f t="shared" si="8"/>
        <v>0</v>
      </c>
      <c r="BJ133" s="14" t="s">
        <v>204</v>
      </c>
      <c r="BK133" s="172">
        <f t="shared" si="9"/>
        <v>0</v>
      </c>
      <c r="BL133" s="14" t="s">
        <v>265</v>
      </c>
      <c r="BM133" s="171" t="s">
        <v>279</v>
      </c>
    </row>
    <row r="134" spans="1:65" s="2" customFormat="1" ht="16.5" customHeight="1">
      <c r="A134" s="29"/>
      <c r="B134" s="158"/>
      <c r="C134" s="159" t="s">
        <v>249</v>
      </c>
      <c r="D134" s="159" t="s">
        <v>199</v>
      </c>
      <c r="E134" s="160" t="s">
        <v>2553</v>
      </c>
      <c r="F134" s="161" t="s">
        <v>2554</v>
      </c>
      <c r="G134" s="162" t="s">
        <v>512</v>
      </c>
      <c r="H134" s="163">
        <v>1</v>
      </c>
      <c r="I134" s="164"/>
      <c r="J134" s="165">
        <f t="shared" si="0"/>
        <v>0</v>
      </c>
      <c r="K134" s="166"/>
      <c r="L134" s="30"/>
      <c r="M134" s="167" t="s">
        <v>1</v>
      </c>
      <c r="N134" s="168" t="s">
        <v>45</v>
      </c>
      <c r="O134" s="55"/>
      <c r="P134" s="169">
        <f t="shared" si="1"/>
        <v>0</v>
      </c>
      <c r="Q134" s="169">
        <v>0</v>
      </c>
      <c r="R134" s="169">
        <f t="shared" si="2"/>
        <v>0</v>
      </c>
      <c r="S134" s="169">
        <v>0</v>
      </c>
      <c r="T134" s="170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71" t="s">
        <v>265</v>
      </c>
      <c r="AT134" s="171" t="s">
        <v>199</v>
      </c>
      <c r="AU134" s="171" t="s">
        <v>87</v>
      </c>
      <c r="AY134" s="14" t="s">
        <v>196</v>
      </c>
      <c r="BE134" s="172">
        <f t="shared" si="4"/>
        <v>0</v>
      </c>
      <c r="BF134" s="172">
        <f t="shared" si="5"/>
        <v>0</v>
      </c>
      <c r="BG134" s="172">
        <f t="shared" si="6"/>
        <v>0</v>
      </c>
      <c r="BH134" s="172">
        <f t="shared" si="7"/>
        <v>0</v>
      </c>
      <c r="BI134" s="172">
        <f t="shared" si="8"/>
        <v>0</v>
      </c>
      <c r="BJ134" s="14" t="s">
        <v>204</v>
      </c>
      <c r="BK134" s="172">
        <f t="shared" si="9"/>
        <v>0</v>
      </c>
      <c r="BL134" s="14" t="s">
        <v>265</v>
      </c>
      <c r="BM134" s="171" t="s">
        <v>286</v>
      </c>
    </row>
    <row r="135" spans="1:65" s="2" customFormat="1" ht="16.5" customHeight="1">
      <c r="A135" s="29"/>
      <c r="B135" s="158"/>
      <c r="C135" s="159" t="s">
        <v>253</v>
      </c>
      <c r="D135" s="159" t="s">
        <v>199</v>
      </c>
      <c r="E135" s="160" t="s">
        <v>2555</v>
      </c>
      <c r="F135" s="161" t="s">
        <v>2556</v>
      </c>
      <c r="G135" s="162" t="s">
        <v>512</v>
      </c>
      <c r="H135" s="163">
        <v>2</v>
      </c>
      <c r="I135" s="164"/>
      <c r="J135" s="165">
        <f t="shared" si="0"/>
        <v>0</v>
      </c>
      <c r="K135" s="166"/>
      <c r="L135" s="30"/>
      <c r="M135" s="167" t="s">
        <v>1</v>
      </c>
      <c r="N135" s="168" t="s">
        <v>45</v>
      </c>
      <c r="O135" s="55"/>
      <c r="P135" s="169">
        <f t="shared" si="1"/>
        <v>0</v>
      </c>
      <c r="Q135" s="169">
        <v>0</v>
      </c>
      <c r="R135" s="169">
        <f t="shared" si="2"/>
        <v>0</v>
      </c>
      <c r="S135" s="169">
        <v>0</v>
      </c>
      <c r="T135" s="170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1" t="s">
        <v>265</v>
      </c>
      <c r="AT135" s="171" t="s">
        <v>199</v>
      </c>
      <c r="AU135" s="171" t="s">
        <v>87</v>
      </c>
      <c r="AY135" s="14" t="s">
        <v>196</v>
      </c>
      <c r="BE135" s="172">
        <f t="shared" si="4"/>
        <v>0</v>
      </c>
      <c r="BF135" s="172">
        <f t="shared" si="5"/>
        <v>0</v>
      </c>
      <c r="BG135" s="172">
        <f t="shared" si="6"/>
        <v>0</v>
      </c>
      <c r="BH135" s="172">
        <f t="shared" si="7"/>
        <v>0</v>
      </c>
      <c r="BI135" s="172">
        <f t="shared" si="8"/>
        <v>0</v>
      </c>
      <c r="BJ135" s="14" t="s">
        <v>204</v>
      </c>
      <c r="BK135" s="172">
        <f t="shared" si="9"/>
        <v>0</v>
      </c>
      <c r="BL135" s="14" t="s">
        <v>265</v>
      </c>
      <c r="BM135" s="171" t="s">
        <v>294</v>
      </c>
    </row>
    <row r="136" spans="1:65" s="2" customFormat="1" ht="16.5" customHeight="1">
      <c r="A136" s="29"/>
      <c r="B136" s="158"/>
      <c r="C136" s="159" t="s">
        <v>328</v>
      </c>
      <c r="D136" s="159" t="s">
        <v>199</v>
      </c>
      <c r="E136" s="160" t="s">
        <v>2557</v>
      </c>
      <c r="F136" s="161" t="s">
        <v>2558</v>
      </c>
      <c r="G136" s="162" t="s">
        <v>512</v>
      </c>
      <c r="H136" s="163">
        <v>1</v>
      </c>
      <c r="I136" s="164"/>
      <c r="J136" s="165">
        <f t="shared" si="0"/>
        <v>0</v>
      </c>
      <c r="K136" s="166"/>
      <c r="L136" s="30"/>
      <c r="M136" s="167" t="s">
        <v>1</v>
      </c>
      <c r="N136" s="168" t="s">
        <v>45</v>
      </c>
      <c r="O136" s="55"/>
      <c r="P136" s="169">
        <f t="shared" si="1"/>
        <v>0</v>
      </c>
      <c r="Q136" s="169">
        <v>0</v>
      </c>
      <c r="R136" s="169">
        <f t="shared" si="2"/>
        <v>0</v>
      </c>
      <c r="S136" s="169">
        <v>0</v>
      </c>
      <c r="T136" s="170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1" t="s">
        <v>265</v>
      </c>
      <c r="AT136" s="171" t="s">
        <v>199</v>
      </c>
      <c r="AU136" s="171" t="s">
        <v>87</v>
      </c>
      <c r="AY136" s="14" t="s">
        <v>196</v>
      </c>
      <c r="BE136" s="172">
        <f t="shared" si="4"/>
        <v>0</v>
      </c>
      <c r="BF136" s="172">
        <f t="shared" si="5"/>
        <v>0</v>
      </c>
      <c r="BG136" s="172">
        <f t="shared" si="6"/>
        <v>0</v>
      </c>
      <c r="BH136" s="172">
        <f t="shared" si="7"/>
        <v>0</v>
      </c>
      <c r="BI136" s="172">
        <f t="shared" si="8"/>
        <v>0</v>
      </c>
      <c r="BJ136" s="14" t="s">
        <v>204</v>
      </c>
      <c r="BK136" s="172">
        <f t="shared" si="9"/>
        <v>0</v>
      </c>
      <c r="BL136" s="14" t="s">
        <v>265</v>
      </c>
      <c r="BM136" s="171" t="s">
        <v>2645</v>
      </c>
    </row>
    <row r="137" spans="1:65" s="2" customFormat="1" ht="16.5" customHeight="1">
      <c r="A137" s="29"/>
      <c r="B137" s="158"/>
      <c r="C137" s="159" t="s">
        <v>332</v>
      </c>
      <c r="D137" s="159" t="s">
        <v>199</v>
      </c>
      <c r="E137" s="160" t="s">
        <v>2560</v>
      </c>
      <c r="F137" s="161" t="s">
        <v>2561</v>
      </c>
      <c r="G137" s="162" t="s">
        <v>512</v>
      </c>
      <c r="H137" s="163">
        <v>1</v>
      </c>
      <c r="I137" s="164"/>
      <c r="J137" s="165">
        <f t="shared" si="0"/>
        <v>0</v>
      </c>
      <c r="K137" s="166"/>
      <c r="L137" s="30"/>
      <c r="M137" s="167" t="s">
        <v>1</v>
      </c>
      <c r="N137" s="168" t="s">
        <v>45</v>
      </c>
      <c r="O137" s="55"/>
      <c r="P137" s="169">
        <f t="shared" si="1"/>
        <v>0</v>
      </c>
      <c r="Q137" s="169">
        <v>0</v>
      </c>
      <c r="R137" s="169">
        <f t="shared" si="2"/>
        <v>0</v>
      </c>
      <c r="S137" s="169">
        <v>0</v>
      </c>
      <c r="T137" s="170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1" t="s">
        <v>265</v>
      </c>
      <c r="AT137" s="171" t="s">
        <v>199</v>
      </c>
      <c r="AU137" s="171" t="s">
        <v>87</v>
      </c>
      <c r="AY137" s="14" t="s">
        <v>196</v>
      </c>
      <c r="BE137" s="172">
        <f t="shared" si="4"/>
        <v>0</v>
      </c>
      <c r="BF137" s="172">
        <f t="shared" si="5"/>
        <v>0</v>
      </c>
      <c r="BG137" s="172">
        <f t="shared" si="6"/>
        <v>0</v>
      </c>
      <c r="BH137" s="172">
        <f t="shared" si="7"/>
        <v>0</v>
      </c>
      <c r="BI137" s="172">
        <f t="shared" si="8"/>
        <v>0</v>
      </c>
      <c r="BJ137" s="14" t="s">
        <v>204</v>
      </c>
      <c r="BK137" s="172">
        <f t="shared" si="9"/>
        <v>0</v>
      </c>
      <c r="BL137" s="14" t="s">
        <v>265</v>
      </c>
      <c r="BM137" s="171" t="s">
        <v>2646</v>
      </c>
    </row>
    <row r="138" spans="1:65" s="2" customFormat="1" ht="16.5" customHeight="1">
      <c r="A138" s="29"/>
      <c r="B138" s="158"/>
      <c r="C138" s="159" t="s">
        <v>334</v>
      </c>
      <c r="D138" s="159" t="s">
        <v>199</v>
      </c>
      <c r="E138" s="160" t="s">
        <v>2563</v>
      </c>
      <c r="F138" s="161" t="s">
        <v>2564</v>
      </c>
      <c r="G138" s="162" t="s">
        <v>512</v>
      </c>
      <c r="H138" s="163">
        <v>2</v>
      </c>
      <c r="I138" s="164"/>
      <c r="J138" s="165">
        <f t="shared" si="0"/>
        <v>0</v>
      </c>
      <c r="K138" s="166"/>
      <c r="L138" s="30"/>
      <c r="M138" s="167" t="s">
        <v>1</v>
      </c>
      <c r="N138" s="168" t="s">
        <v>45</v>
      </c>
      <c r="O138" s="55"/>
      <c r="P138" s="169">
        <f t="shared" si="1"/>
        <v>0</v>
      </c>
      <c r="Q138" s="169">
        <v>0</v>
      </c>
      <c r="R138" s="169">
        <f t="shared" si="2"/>
        <v>0</v>
      </c>
      <c r="S138" s="169">
        <v>0</v>
      </c>
      <c r="T138" s="170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1" t="s">
        <v>265</v>
      </c>
      <c r="AT138" s="171" t="s">
        <v>199</v>
      </c>
      <c r="AU138" s="171" t="s">
        <v>87</v>
      </c>
      <c r="AY138" s="14" t="s">
        <v>196</v>
      </c>
      <c r="BE138" s="172">
        <f t="shared" si="4"/>
        <v>0</v>
      </c>
      <c r="BF138" s="172">
        <f t="shared" si="5"/>
        <v>0</v>
      </c>
      <c r="BG138" s="172">
        <f t="shared" si="6"/>
        <v>0</v>
      </c>
      <c r="BH138" s="172">
        <f t="shared" si="7"/>
        <v>0</v>
      </c>
      <c r="BI138" s="172">
        <f t="shared" si="8"/>
        <v>0</v>
      </c>
      <c r="BJ138" s="14" t="s">
        <v>204</v>
      </c>
      <c r="BK138" s="172">
        <f t="shared" si="9"/>
        <v>0</v>
      </c>
      <c r="BL138" s="14" t="s">
        <v>265</v>
      </c>
      <c r="BM138" s="171" t="s">
        <v>2647</v>
      </c>
    </row>
    <row r="139" spans="1:65" s="2" customFormat="1" ht="16.5" customHeight="1">
      <c r="A139" s="29"/>
      <c r="B139" s="158"/>
      <c r="C139" s="159" t="s">
        <v>267</v>
      </c>
      <c r="D139" s="159" t="s">
        <v>199</v>
      </c>
      <c r="E139" s="160" t="s">
        <v>2566</v>
      </c>
      <c r="F139" s="161" t="s">
        <v>2567</v>
      </c>
      <c r="G139" s="162" t="s">
        <v>512</v>
      </c>
      <c r="H139" s="163">
        <v>2</v>
      </c>
      <c r="I139" s="164"/>
      <c r="J139" s="165">
        <f t="shared" si="0"/>
        <v>0</v>
      </c>
      <c r="K139" s="166"/>
      <c r="L139" s="30"/>
      <c r="M139" s="167" t="s">
        <v>1</v>
      </c>
      <c r="N139" s="168" t="s">
        <v>45</v>
      </c>
      <c r="O139" s="55"/>
      <c r="P139" s="169">
        <f t="shared" si="1"/>
        <v>0</v>
      </c>
      <c r="Q139" s="169">
        <v>0</v>
      </c>
      <c r="R139" s="169">
        <f t="shared" si="2"/>
        <v>0</v>
      </c>
      <c r="S139" s="169">
        <v>0</v>
      </c>
      <c r="T139" s="170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1" t="s">
        <v>265</v>
      </c>
      <c r="AT139" s="171" t="s">
        <v>199</v>
      </c>
      <c r="AU139" s="171" t="s">
        <v>87</v>
      </c>
      <c r="AY139" s="14" t="s">
        <v>196</v>
      </c>
      <c r="BE139" s="172">
        <f t="shared" si="4"/>
        <v>0</v>
      </c>
      <c r="BF139" s="172">
        <f t="shared" si="5"/>
        <v>0</v>
      </c>
      <c r="BG139" s="172">
        <f t="shared" si="6"/>
        <v>0</v>
      </c>
      <c r="BH139" s="172">
        <f t="shared" si="7"/>
        <v>0</v>
      </c>
      <c r="BI139" s="172">
        <f t="shared" si="8"/>
        <v>0</v>
      </c>
      <c r="BJ139" s="14" t="s">
        <v>204</v>
      </c>
      <c r="BK139" s="172">
        <f t="shared" si="9"/>
        <v>0</v>
      </c>
      <c r="BL139" s="14" t="s">
        <v>265</v>
      </c>
      <c r="BM139" s="171" t="s">
        <v>302</v>
      </c>
    </row>
    <row r="140" spans="1:65" s="2" customFormat="1" ht="16.5" customHeight="1">
      <c r="A140" s="29"/>
      <c r="B140" s="158"/>
      <c r="C140" s="159" t="s">
        <v>271</v>
      </c>
      <c r="D140" s="159" t="s">
        <v>199</v>
      </c>
      <c r="E140" s="160" t="s">
        <v>2568</v>
      </c>
      <c r="F140" s="161" t="s">
        <v>2569</v>
      </c>
      <c r="G140" s="162" t="s">
        <v>512</v>
      </c>
      <c r="H140" s="163">
        <v>1</v>
      </c>
      <c r="I140" s="164"/>
      <c r="J140" s="165">
        <f t="shared" si="0"/>
        <v>0</v>
      </c>
      <c r="K140" s="166"/>
      <c r="L140" s="30"/>
      <c r="M140" s="167" t="s">
        <v>1</v>
      </c>
      <c r="N140" s="168" t="s">
        <v>45</v>
      </c>
      <c r="O140" s="55"/>
      <c r="P140" s="169">
        <f t="shared" si="1"/>
        <v>0</v>
      </c>
      <c r="Q140" s="169">
        <v>0</v>
      </c>
      <c r="R140" s="169">
        <f t="shared" si="2"/>
        <v>0</v>
      </c>
      <c r="S140" s="169">
        <v>0</v>
      </c>
      <c r="T140" s="170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1" t="s">
        <v>265</v>
      </c>
      <c r="AT140" s="171" t="s">
        <v>199</v>
      </c>
      <c r="AU140" s="171" t="s">
        <v>87</v>
      </c>
      <c r="AY140" s="14" t="s">
        <v>196</v>
      </c>
      <c r="BE140" s="172">
        <f t="shared" si="4"/>
        <v>0</v>
      </c>
      <c r="BF140" s="172">
        <f t="shared" si="5"/>
        <v>0</v>
      </c>
      <c r="BG140" s="172">
        <f t="shared" si="6"/>
        <v>0</v>
      </c>
      <c r="BH140" s="172">
        <f t="shared" si="7"/>
        <v>0</v>
      </c>
      <c r="BI140" s="172">
        <f t="shared" si="8"/>
        <v>0</v>
      </c>
      <c r="BJ140" s="14" t="s">
        <v>204</v>
      </c>
      <c r="BK140" s="172">
        <f t="shared" si="9"/>
        <v>0</v>
      </c>
      <c r="BL140" s="14" t="s">
        <v>265</v>
      </c>
      <c r="BM140" s="171" t="s">
        <v>308</v>
      </c>
    </row>
    <row r="141" spans="1:65" s="2" customFormat="1" ht="21.75" customHeight="1">
      <c r="A141" s="29"/>
      <c r="B141" s="158"/>
      <c r="C141" s="159" t="s">
        <v>275</v>
      </c>
      <c r="D141" s="159" t="s">
        <v>199</v>
      </c>
      <c r="E141" s="160" t="s">
        <v>2570</v>
      </c>
      <c r="F141" s="161" t="s">
        <v>2571</v>
      </c>
      <c r="G141" s="162" t="s">
        <v>512</v>
      </c>
      <c r="H141" s="163">
        <v>2</v>
      </c>
      <c r="I141" s="164"/>
      <c r="J141" s="165">
        <f t="shared" si="0"/>
        <v>0</v>
      </c>
      <c r="K141" s="166"/>
      <c r="L141" s="30"/>
      <c r="M141" s="167" t="s">
        <v>1</v>
      </c>
      <c r="N141" s="168" t="s">
        <v>45</v>
      </c>
      <c r="O141" s="55"/>
      <c r="P141" s="169">
        <f t="shared" si="1"/>
        <v>0</v>
      </c>
      <c r="Q141" s="169">
        <v>0</v>
      </c>
      <c r="R141" s="169">
        <f t="shared" si="2"/>
        <v>0</v>
      </c>
      <c r="S141" s="169">
        <v>0</v>
      </c>
      <c r="T141" s="170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1" t="s">
        <v>265</v>
      </c>
      <c r="AT141" s="171" t="s">
        <v>199</v>
      </c>
      <c r="AU141" s="171" t="s">
        <v>87</v>
      </c>
      <c r="AY141" s="14" t="s">
        <v>196</v>
      </c>
      <c r="BE141" s="172">
        <f t="shared" si="4"/>
        <v>0</v>
      </c>
      <c r="BF141" s="172">
        <f t="shared" si="5"/>
        <v>0</v>
      </c>
      <c r="BG141" s="172">
        <f t="shared" si="6"/>
        <v>0</v>
      </c>
      <c r="BH141" s="172">
        <f t="shared" si="7"/>
        <v>0</v>
      </c>
      <c r="BI141" s="172">
        <f t="shared" si="8"/>
        <v>0</v>
      </c>
      <c r="BJ141" s="14" t="s">
        <v>204</v>
      </c>
      <c r="BK141" s="172">
        <f t="shared" si="9"/>
        <v>0</v>
      </c>
      <c r="BL141" s="14" t="s">
        <v>265</v>
      </c>
      <c r="BM141" s="171" t="s">
        <v>314</v>
      </c>
    </row>
    <row r="142" spans="1:65" s="2" customFormat="1" ht="16.5" customHeight="1">
      <c r="A142" s="29"/>
      <c r="B142" s="158"/>
      <c r="C142" s="159" t="s">
        <v>279</v>
      </c>
      <c r="D142" s="159" t="s">
        <v>199</v>
      </c>
      <c r="E142" s="160" t="s">
        <v>2572</v>
      </c>
      <c r="F142" s="161" t="s">
        <v>2573</v>
      </c>
      <c r="G142" s="162" t="s">
        <v>512</v>
      </c>
      <c r="H142" s="163">
        <v>2</v>
      </c>
      <c r="I142" s="164"/>
      <c r="J142" s="165">
        <f t="shared" si="0"/>
        <v>0</v>
      </c>
      <c r="K142" s="166"/>
      <c r="L142" s="30"/>
      <c r="M142" s="167" t="s">
        <v>1</v>
      </c>
      <c r="N142" s="168" t="s">
        <v>45</v>
      </c>
      <c r="O142" s="55"/>
      <c r="P142" s="169">
        <f t="shared" si="1"/>
        <v>0</v>
      </c>
      <c r="Q142" s="169">
        <v>0</v>
      </c>
      <c r="R142" s="169">
        <f t="shared" si="2"/>
        <v>0</v>
      </c>
      <c r="S142" s="169">
        <v>0</v>
      </c>
      <c r="T142" s="170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1" t="s">
        <v>265</v>
      </c>
      <c r="AT142" s="171" t="s">
        <v>199</v>
      </c>
      <c r="AU142" s="171" t="s">
        <v>87</v>
      </c>
      <c r="AY142" s="14" t="s">
        <v>196</v>
      </c>
      <c r="BE142" s="172">
        <f t="shared" si="4"/>
        <v>0</v>
      </c>
      <c r="BF142" s="172">
        <f t="shared" si="5"/>
        <v>0</v>
      </c>
      <c r="BG142" s="172">
        <f t="shared" si="6"/>
        <v>0</v>
      </c>
      <c r="BH142" s="172">
        <f t="shared" si="7"/>
        <v>0</v>
      </c>
      <c r="BI142" s="172">
        <f t="shared" si="8"/>
        <v>0</v>
      </c>
      <c r="BJ142" s="14" t="s">
        <v>204</v>
      </c>
      <c r="BK142" s="172">
        <f t="shared" si="9"/>
        <v>0</v>
      </c>
      <c r="BL142" s="14" t="s">
        <v>265</v>
      </c>
      <c r="BM142" s="171" t="s">
        <v>320</v>
      </c>
    </row>
    <row r="143" spans="1:65" s="2" customFormat="1" ht="16.5" customHeight="1">
      <c r="A143" s="29"/>
      <c r="B143" s="158"/>
      <c r="C143" s="159" t="s">
        <v>7</v>
      </c>
      <c r="D143" s="159" t="s">
        <v>199</v>
      </c>
      <c r="E143" s="160" t="s">
        <v>2574</v>
      </c>
      <c r="F143" s="161" t="s">
        <v>2575</v>
      </c>
      <c r="G143" s="162" t="s">
        <v>512</v>
      </c>
      <c r="H143" s="163">
        <v>6</v>
      </c>
      <c r="I143" s="164"/>
      <c r="J143" s="165">
        <f t="shared" si="0"/>
        <v>0</v>
      </c>
      <c r="K143" s="166"/>
      <c r="L143" s="30"/>
      <c r="M143" s="167" t="s">
        <v>1</v>
      </c>
      <c r="N143" s="168" t="s">
        <v>45</v>
      </c>
      <c r="O143" s="55"/>
      <c r="P143" s="169">
        <f t="shared" si="1"/>
        <v>0</v>
      </c>
      <c r="Q143" s="169">
        <v>0</v>
      </c>
      <c r="R143" s="169">
        <f t="shared" si="2"/>
        <v>0</v>
      </c>
      <c r="S143" s="169">
        <v>0</v>
      </c>
      <c r="T143" s="170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1" t="s">
        <v>265</v>
      </c>
      <c r="AT143" s="171" t="s">
        <v>199</v>
      </c>
      <c r="AU143" s="171" t="s">
        <v>87</v>
      </c>
      <c r="AY143" s="14" t="s">
        <v>196</v>
      </c>
      <c r="BE143" s="172">
        <f t="shared" si="4"/>
        <v>0</v>
      </c>
      <c r="BF143" s="172">
        <f t="shared" si="5"/>
        <v>0</v>
      </c>
      <c r="BG143" s="172">
        <f t="shared" si="6"/>
        <v>0</v>
      </c>
      <c r="BH143" s="172">
        <f t="shared" si="7"/>
        <v>0</v>
      </c>
      <c r="BI143" s="172">
        <f t="shared" si="8"/>
        <v>0</v>
      </c>
      <c r="BJ143" s="14" t="s">
        <v>204</v>
      </c>
      <c r="BK143" s="172">
        <f t="shared" si="9"/>
        <v>0</v>
      </c>
      <c r="BL143" s="14" t="s">
        <v>265</v>
      </c>
      <c r="BM143" s="171" t="s">
        <v>328</v>
      </c>
    </row>
    <row r="144" spans="1:65" s="2" customFormat="1" ht="16.5" customHeight="1">
      <c r="A144" s="29"/>
      <c r="B144" s="158"/>
      <c r="C144" s="159" t="s">
        <v>286</v>
      </c>
      <c r="D144" s="159" t="s">
        <v>199</v>
      </c>
      <c r="E144" s="160" t="s">
        <v>2576</v>
      </c>
      <c r="F144" s="161" t="s">
        <v>2577</v>
      </c>
      <c r="G144" s="162" t="s">
        <v>2578</v>
      </c>
      <c r="H144" s="189"/>
      <c r="I144" s="164"/>
      <c r="J144" s="165">
        <f t="shared" si="0"/>
        <v>0</v>
      </c>
      <c r="K144" s="166"/>
      <c r="L144" s="30"/>
      <c r="M144" s="167" t="s">
        <v>1</v>
      </c>
      <c r="N144" s="168" t="s">
        <v>45</v>
      </c>
      <c r="O144" s="55"/>
      <c r="P144" s="169">
        <f t="shared" si="1"/>
        <v>0</v>
      </c>
      <c r="Q144" s="169">
        <v>0</v>
      </c>
      <c r="R144" s="169">
        <f t="shared" si="2"/>
        <v>0</v>
      </c>
      <c r="S144" s="169">
        <v>0</v>
      </c>
      <c r="T144" s="170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1" t="s">
        <v>265</v>
      </c>
      <c r="AT144" s="171" t="s">
        <v>199</v>
      </c>
      <c r="AU144" s="171" t="s">
        <v>87</v>
      </c>
      <c r="AY144" s="14" t="s">
        <v>196</v>
      </c>
      <c r="BE144" s="172">
        <f t="shared" si="4"/>
        <v>0</v>
      </c>
      <c r="BF144" s="172">
        <f t="shared" si="5"/>
        <v>0</v>
      </c>
      <c r="BG144" s="172">
        <f t="shared" si="6"/>
        <v>0</v>
      </c>
      <c r="BH144" s="172">
        <f t="shared" si="7"/>
        <v>0</v>
      </c>
      <c r="BI144" s="172">
        <f t="shared" si="8"/>
        <v>0</v>
      </c>
      <c r="BJ144" s="14" t="s">
        <v>204</v>
      </c>
      <c r="BK144" s="172">
        <f t="shared" si="9"/>
        <v>0</v>
      </c>
      <c r="BL144" s="14" t="s">
        <v>265</v>
      </c>
      <c r="BM144" s="171" t="s">
        <v>334</v>
      </c>
    </row>
    <row r="145" spans="1:65" s="2" customFormat="1" ht="16.5" customHeight="1">
      <c r="A145" s="29"/>
      <c r="B145" s="158"/>
      <c r="C145" s="159" t="s">
        <v>290</v>
      </c>
      <c r="D145" s="159" t="s">
        <v>199</v>
      </c>
      <c r="E145" s="160" t="s">
        <v>2579</v>
      </c>
      <c r="F145" s="161" t="s">
        <v>2580</v>
      </c>
      <c r="G145" s="162" t="s">
        <v>2581</v>
      </c>
      <c r="H145" s="163">
        <v>1</v>
      </c>
      <c r="I145" s="164"/>
      <c r="J145" s="165">
        <f t="shared" si="0"/>
        <v>0</v>
      </c>
      <c r="K145" s="166"/>
      <c r="L145" s="30"/>
      <c r="M145" s="167" t="s">
        <v>1</v>
      </c>
      <c r="N145" s="168" t="s">
        <v>45</v>
      </c>
      <c r="O145" s="55"/>
      <c r="P145" s="169">
        <f t="shared" si="1"/>
        <v>0</v>
      </c>
      <c r="Q145" s="169">
        <v>0</v>
      </c>
      <c r="R145" s="169">
        <f t="shared" si="2"/>
        <v>0</v>
      </c>
      <c r="S145" s="169">
        <v>0</v>
      </c>
      <c r="T145" s="170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1" t="s">
        <v>265</v>
      </c>
      <c r="AT145" s="171" t="s">
        <v>199</v>
      </c>
      <c r="AU145" s="171" t="s">
        <v>87</v>
      </c>
      <c r="AY145" s="14" t="s">
        <v>196</v>
      </c>
      <c r="BE145" s="172">
        <f t="shared" si="4"/>
        <v>0</v>
      </c>
      <c r="BF145" s="172">
        <f t="shared" si="5"/>
        <v>0</v>
      </c>
      <c r="BG145" s="172">
        <f t="shared" si="6"/>
        <v>0</v>
      </c>
      <c r="BH145" s="172">
        <f t="shared" si="7"/>
        <v>0</v>
      </c>
      <c r="BI145" s="172">
        <f t="shared" si="8"/>
        <v>0</v>
      </c>
      <c r="BJ145" s="14" t="s">
        <v>204</v>
      </c>
      <c r="BK145" s="172">
        <f t="shared" si="9"/>
        <v>0</v>
      </c>
      <c r="BL145" s="14" t="s">
        <v>265</v>
      </c>
      <c r="BM145" s="171" t="s">
        <v>338</v>
      </c>
    </row>
    <row r="146" spans="1:65" s="2" customFormat="1" ht="16.5" customHeight="1">
      <c r="A146" s="29"/>
      <c r="B146" s="158"/>
      <c r="C146" s="159" t="s">
        <v>294</v>
      </c>
      <c r="D146" s="159" t="s">
        <v>199</v>
      </c>
      <c r="E146" s="160" t="s">
        <v>2582</v>
      </c>
      <c r="F146" s="161" t="s">
        <v>2583</v>
      </c>
      <c r="G146" s="162" t="s">
        <v>2581</v>
      </c>
      <c r="H146" s="163">
        <v>1</v>
      </c>
      <c r="I146" s="164"/>
      <c r="J146" s="165">
        <f t="shared" si="0"/>
        <v>0</v>
      </c>
      <c r="K146" s="166"/>
      <c r="L146" s="30"/>
      <c r="M146" s="167" t="s">
        <v>1</v>
      </c>
      <c r="N146" s="168" t="s">
        <v>45</v>
      </c>
      <c r="O146" s="55"/>
      <c r="P146" s="169">
        <f t="shared" si="1"/>
        <v>0</v>
      </c>
      <c r="Q146" s="169">
        <v>0</v>
      </c>
      <c r="R146" s="169">
        <f t="shared" si="2"/>
        <v>0</v>
      </c>
      <c r="S146" s="169">
        <v>0</v>
      </c>
      <c r="T146" s="170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1" t="s">
        <v>265</v>
      </c>
      <c r="AT146" s="171" t="s">
        <v>199</v>
      </c>
      <c r="AU146" s="171" t="s">
        <v>87</v>
      </c>
      <c r="AY146" s="14" t="s">
        <v>196</v>
      </c>
      <c r="BE146" s="172">
        <f t="shared" si="4"/>
        <v>0</v>
      </c>
      <c r="BF146" s="172">
        <f t="shared" si="5"/>
        <v>0</v>
      </c>
      <c r="BG146" s="172">
        <f t="shared" si="6"/>
        <v>0</v>
      </c>
      <c r="BH146" s="172">
        <f t="shared" si="7"/>
        <v>0</v>
      </c>
      <c r="BI146" s="172">
        <f t="shared" si="8"/>
        <v>0</v>
      </c>
      <c r="BJ146" s="14" t="s">
        <v>204</v>
      </c>
      <c r="BK146" s="172">
        <f t="shared" si="9"/>
        <v>0</v>
      </c>
      <c r="BL146" s="14" t="s">
        <v>265</v>
      </c>
      <c r="BM146" s="171" t="s">
        <v>342</v>
      </c>
    </row>
    <row r="147" spans="1:65" s="12" customFormat="1" ht="25.9" customHeight="1">
      <c r="B147" s="145"/>
      <c r="D147" s="146" t="s">
        <v>78</v>
      </c>
      <c r="E147" s="147" t="s">
        <v>2584</v>
      </c>
      <c r="F147" s="147" t="s">
        <v>2585</v>
      </c>
      <c r="I147" s="148"/>
      <c r="J147" s="149">
        <f>BK147</f>
        <v>0</v>
      </c>
      <c r="L147" s="145"/>
      <c r="M147" s="150"/>
      <c r="N147" s="151"/>
      <c r="O147" s="151"/>
      <c r="P147" s="152">
        <f>SUM(P148:P156)</f>
        <v>0</v>
      </c>
      <c r="Q147" s="151"/>
      <c r="R147" s="152">
        <f>SUM(R148:R156)</f>
        <v>0</v>
      </c>
      <c r="S147" s="151"/>
      <c r="T147" s="153">
        <f>SUM(T148:T156)</f>
        <v>0</v>
      </c>
      <c r="AR147" s="146" t="s">
        <v>87</v>
      </c>
      <c r="AT147" s="154" t="s">
        <v>78</v>
      </c>
      <c r="AU147" s="154" t="s">
        <v>79</v>
      </c>
      <c r="AY147" s="146" t="s">
        <v>196</v>
      </c>
      <c r="BK147" s="155">
        <f>SUM(BK148:BK156)</f>
        <v>0</v>
      </c>
    </row>
    <row r="148" spans="1:65" s="2" customFormat="1" ht="33" customHeight="1">
      <c r="A148" s="29"/>
      <c r="B148" s="158"/>
      <c r="C148" s="159" t="s">
        <v>298</v>
      </c>
      <c r="D148" s="159" t="s">
        <v>199</v>
      </c>
      <c r="E148" s="160" t="s">
        <v>2586</v>
      </c>
      <c r="F148" s="161" t="s">
        <v>2587</v>
      </c>
      <c r="G148" s="162" t="s">
        <v>222</v>
      </c>
      <c r="H148" s="163">
        <v>4</v>
      </c>
      <c r="I148" s="164"/>
      <c r="J148" s="165">
        <f t="shared" ref="J148:J156" si="10">ROUND(I148*H148,2)</f>
        <v>0</v>
      </c>
      <c r="K148" s="166"/>
      <c r="L148" s="30"/>
      <c r="M148" s="167" t="s">
        <v>1</v>
      </c>
      <c r="N148" s="168" t="s">
        <v>45</v>
      </c>
      <c r="O148" s="55"/>
      <c r="P148" s="169">
        <f t="shared" ref="P148:P156" si="11">O148*H148</f>
        <v>0</v>
      </c>
      <c r="Q148" s="169">
        <v>0</v>
      </c>
      <c r="R148" s="169">
        <f t="shared" ref="R148:R156" si="12">Q148*H148</f>
        <v>0</v>
      </c>
      <c r="S148" s="169">
        <v>0</v>
      </c>
      <c r="T148" s="170">
        <f t="shared" ref="T148:T156" si="13"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1" t="s">
        <v>203</v>
      </c>
      <c r="AT148" s="171" t="s">
        <v>199</v>
      </c>
      <c r="AU148" s="171" t="s">
        <v>87</v>
      </c>
      <c r="AY148" s="14" t="s">
        <v>196</v>
      </c>
      <c r="BE148" s="172">
        <f t="shared" ref="BE148:BE156" si="14">IF(N148="základní",J148,0)</f>
        <v>0</v>
      </c>
      <c r="BF148" s="172">
        <f t="shared" ref="BF148:BF156" si="15">IF(N148="snížená",J148,0)</f>
        <v>0</v>
      </c>
      <c r="BG148" s="172">
        <f t="shared" ref="BG148:BG156" si="16">IF(N148="zákl. přenesená",J148,0)</f>
        <v>0</v>
      </c>
      <c r="BH148" s="172">
        <f t="shared" ref="BH148:BH156" si="17">IF(N148="sníž. přenesená",J148,0)</f>
        <v>0</v>
      </c>
      <c r="BI148" s="172">
        <f t="shared" ref="BI148:BI156" si="18">IF(N148="nulová",J148,0)</f>
        <v>0</v>
      </c>
      <c r="BJ148" s="14" t="s">
        <v>204</v>
      </c>
      <c r="BK148" s="172">
        <f t="shared" ref="BK148:BK156" si="19">ROUND(I148*H148,2)</f>
        <v>0</v>
      </c>
      <c r="BL148" s="14" t="s">
        <v>203</v>
      </c>
      <c r="BM148" s="171" t="s">
        <v>348</v>
      </c>
    </row>
    <row r="149" spans="1:65" s="2" customFormat="1" ht="16.5" customHeight="1">
      <c r="A149" s="29"/>
      <c r="B149" s="158"/>
      <c r="C149" s="159" t="s">
        <v>302</v>
      </c>
      <c r="D149" s="159" t="s">
        <v>199</v>
      </c>
      <c r="E149" s="160" t="s">
        <v>2588</v>
      </c>
      <c r="F149" s="161" t="s">
        <v>2589</v>
      </c>
      <c r="G149" s="162" t="s">
        <v>222</v>
      </c>
      <c r="H149" s="163">
        <v>4</v>
      </c>
      <c r="I149" s="164"/>
      <c r="J149" s="165">
        <f t="shared" si="10"/>
        <v>0</v>
      </c>
      <c r="K149" s="166"/>
      <c r="L149" s="30"/>
      <c r="M149" s="167" t="s">
        <v>1</v>
      </c>
      <c r="N149" s="168" t="s">
        <v>45</v>
      </c>
      <c r="O149" s="55"/>
      <c r="P149" s="169">
        <f t="shared" si="11"/>
        <v>0</v>
      </c>
      <c r="Q149" s="169">
        <v>0</v>
      </c>
      <c r="R149" s="169">
        <f t="shared" si="12"/>
        <v>0</v>
      </c>
      <c r="S149" s="169">
        <v>0</v>
      </c>
      <c r="T149" s="170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1" t="s">
        <v>203</v>
      </c>
      <c r="AT149" s="171" t="s">
        <v>199</v>
      </c>
      <c r="AU149" s="171" t="s">
        <v>87</v>
      </c>
      <c r="AY149" s="14" t="s">
        <v>196</v>
      </c>
      <c r="BE149" s="172">
        <f t="shared" si="14"/>
        <v>0</v>
      </c>
      <c r="BF149" s="172">
        <f t="shared" si="15"/>
        <v>0</v>
      </c>
      <c r="BG149" s="172">
        <f t="shared" si="16"/>
        <v>0</v>
      </c>
      <c r="BH149" s="172">
        <f t="shared" si="17"/>
        <v>0</v>
      </c>
      <c r="BI149" s="172">
        <f t="shared" si="18"/>
        <v>0</v>
      </c>
      <c r="BJ149" s="14" t="s">
        <v>204</v>
      </c>
      <c r="BK149" s="172">
        <f t="shared" si="19"/>
        <v>0</v>
      </c>
      <c r="BL149" s="14" t="s">
        <v>203</v>
      </c>
      <c r="BM149" s="171" t="s">
        <v>356</v>
      </c>
    </row>
    <row r="150" spans="1:65" s="2" customFormat="1" ht="16.5" customHeight="1">
      <c r="A150" s="29"/>
      <c r="B150" s="158"/>
      <c r="C150" s="159" t="s">
        <v>304</v>
      </c>
      <c r="D150" s="159" t="s">
        <v>199</v>
      </c>
      <c r="E150" s="160" t="s">
        <v>2590</v>
      </c>
      <c r="F150" s="161" t="s">
        <v>2591</v>
      </c>
      <c r="G150" s="162" t="s">
        <v>222</v>
      </c>
      <c r="H150" s="163">
        <v>30</v>
      </c>
      <c r="I150" s="164"/>
      <c r="J150" s="165">
        <f t="shared" si="10"/>
        <v>0</v>
      </c>
      <c r="K150" s="166"/>
      <c r="L150" s="30"/>
      <c r="M150" s="167" t="s">
        <v>1</v>
      </c>
      <c r="N150" s="168" t="s">
        <v>45</v>
      </c>
      <c r="O150" s="55"/>
      <c r="P150" s="169">
        <f t="shared" si="11"/>
        <v>0</v>
      </c>
      <c r="Q150" s="169">
        <v>0</v>
      </c>
      <c r="R150" s="169">
        <f t="shared" si="12"/>
        <v>0</v>
      </c>
      <c r="S150" s="169">
        <v>0</v>
      </c>
      <c r="T150" s="170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1" t="s">
        <v>203</v>
      </c>
      <c r="AT150" s="171" t="s">
        <v>199</v>
      </c>
      <c r="AU150" s="171" t="s">
        <v>87</v>
      </c>
      <c r="AY150" s="14" t="s">
        <v>196</v>
      </c>
      <c r="BE150" s="172">
        <f t="shared" si="14"/>
        <v>0</v>
      </c>
      <c r="BF150" s="172">
        <f t="shared" si="15"/>
        <v>0</v>
      </c>
      <c r="BG150" s="172">
        <f t="shared" si="16"/>
        <v>0</v>
      </c>
      <c r="BH150" s="172">
        <f t="shared" si="17"/>
        <v>0</v>
      </c>
      <c r="BI150" s="172">
        <f t="shared" si="18"/>
        <v>0</v>
      </c>
      <c r="BJ150" s="14" t="s">
        <v>204</v>
      </c>
      <c r="BK150" s="172">
        <f t="shared" si="19"/>
        <v>0</v>
      </c>
      <c r="BL150" s="14" t="s">
        <v>203</v>
      </c>
      <c r="BM150" s="171" t="s">
        <v>364</v>
      </c>
    </row>
    <row r="151" spans="1:65" s="2" customFormat="1" ht="16.5" customHeight="1">
      <c r="A151" s="29"/>
      <c r="B151" s="158"/>
      <c r="C151" s="159" t="s">
        <v>308</v>
      </c>
      <c r="D151" s="159" t="s">
        <v>199</v>
      </c>
      <c r="E151" s="160" t="s">
        <v>2592</v>
      </c>
      <c r="F151" s="161" t="s">
        <v>2593</v>
      </c>
      <c r="G151" s="162" t="s">
        <v>222</v>
      </c>
      <c r="H151" s="163">
        <v>4</v>
      </c>
      <c r="I151" s="164"/>
      <c r="J151" s="165">
        <f t="shared" si="10"/>
        <v>0</v>
      </c>
      <c r="K151" s="166"/>
      <c r="L151" s="30"/>
      <c r="M151" s="167" t="s">
        <v>1</v>
      </c>
      <c r="N151" s="168" t="s">
        <v>45</v>
      </c>
      <c r="O151" s="55"/>
      <c r="P151" s="169">
        <f t="shared" si="11"/>
        <v>0</v>
      </c>
      <c r="Q151" s="169">
        <v>0</v>
      </c>
      <c r="R151" s="169">
        <f t="shared" si="12"/>
        <v>0</v>
      </c>
      <c r="S151" s="169">
        <v>0</v>
      </c>
      <c r="T151" s="170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1" t="s">
        <v>203</v>
      </c>
      <c r="AT151" s="171" t="s">
        <v>199</v>
      </c>
      <c r="AU151" s="171" t="s">
        <v>87</v>
      </c>
      <c r="AY151" s="14" t="s">
        <v>196</v>
      </c>
      <c r="BE151" s="172">
        <f t="shared" si="14"/>
        <v>0</v>
      </c>
      <c r="BF151" s="172">
        <f t="shared" si="15"/>
        <v>0</v>
      </c>
      <c r="BG151" s="172">
        <f t="shared" si="16"/>
        <v>0</v>
      </c>
      <c r="BH151" s="172">
        <f t="shared" si="17"/>
        <v>0</v>
      </c>
      <c r="BI151" s="172">
        <f t="shared" si="18"/>
        <v>0</v>
      </c>
      <c r="BJ151" s="14" t="s">
        <v>204</v>
      </c>
      <c r="BK151" s="172">
        <f t="shared" si="19"/>
        <v>0</v>
      </c>
      <c r="BL151" s="14" t="s">
        <v>203</v>
      </c>
      <c r="BM151" s="171" t="s">
        <v>370</v>
      </c>
    </row>
    <row r="152" spans="1:65" s="2" customFormat="1" ht="16.5" customHeight="1">
      <c r="A152" s="29"/>
      <c r="B152" s="158"/>
      <c r="C152" s="159" t="s">
        <v>310</v>
      </c>
      <c r="D152" s="159" t="s">
        <v>199</v>
      </c>
      <c r="E152" s="160" t="s">
        <v>2594</v>
      </c>
      <c r="F152" s="161" t="s">
        <v>2595</v>
      </c>
      <c r="G152" s="162" t="s">
        <v>2596</v>
      </c>
      <c r="H152" s="163">
        <v>1</v>
      </c>
      <c r="I152" s="164"/>
      <c r="J152" s="165">
        <f t="shared" si="10"/>
        <v>0</v>
      </c>
      <c r="K152" s="166"/>
      <c r="L152" s="30"/>
      <c r="M152" s="167" t="s">
        <v>1</v>
      </c>
      <c r="N152" s="168" t="s">
        <v>45</v>
      </c>
      <c r="O152" s="55"/>
      <c r="P152" s="169">
        <f t="shared" si="11"/>
        <v>0</v>
      </c>
      <c r="Q152" s="169">
        <v>0</v>
      </c>
      <c r="R152" s="169">
        <f t="shared" si="12"/>
        <v>0</v>
      </c>
      <c r="S152" s="169">
        <v>0</v>
      </c>
      <c r="T152" s="170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1" t="s">
        <v>203</v>
      </c>
      <c r="AT152" s="171" t="s">
        <v>199</v>
      </c>
      <c r="AU152" s="171" t="s">
        <v>87</v>
      </c>
      <c r="AY152" s="14" t="s">
        <v>196</v>
      </c>
      <c r="BE152" s="172">
        <f t="shared" si="14"/>
        <v>0</v>
      </c>
      <c r="BF152" s="172">
        <f t="shared" si="15"/>
        <v>0</v>
      </c>
      <c r="BG152" s="172">
        <f t="shared" si="16"/>
        <v>0</v>
      </c>
      <c r="BH152" s="172">
        <f t="shared" si="17"/>
        <v>0</v>
      </c>
      <c r="BI152" s="172">
        <f t="shared" si="18"/>
        <v>0</v>
      </c>
      <c r="BJ152" s="14" t="s">
        <v>204</v>
      </c>
      <c r="BK152" s="172">
        <f t="shared" si="19"/>
        <v>0</v>
      </c>
      <c r="BL152" s="14" t="s">
        <v>203</v>
      </c>
      <c r="BM152" s="171" t="s">
        <v>378</v>
      </c>
    </row>
    <row r="153" spans="1:65" s="2" customFormat="1" ht="16.5" customHeight="1">
      <c r="A153" s="29"/>
      <c r="B153" s="158"/>
      <c r="C153" s="159" t="s">
        <v>314</v>
      </c>
      <c r="D153" s="159" t="s">
        <v>199</v>
      </c>
      <c r="E153" s="160" t="s">
        <v>2597</v>
      </c>
      <c r="F153" s="161" t="s">
        <v>2598</v>
      </c>
      <c r="G153" s="162" t="s">
        <v>2596</v>
      </c>
      <c r="H153" s="163">
        <v>1</v>
      </c>
      <c r="I153" s="164"/>
      <c r="J153" s="165">
        <f t="shared" si="10"/>
        <v>0</v>
      </c>
      <c r="K153" s="166"/>
      <c r="L153" s="30"/>
      <c r="M153" s="167" t="s">
        <v>1</v>
      </c>
      <c r="N153" s="168" t="s">
        <v>45</v>
      </c>
      <c r="O153" s="55"/>
      <c r="P153" s="169">
        <f t="shared" si="11"/>
        <v>0</v>
      </c>
      <c r="Q153" s="169">
        <v>0</v>
      </c>
      <c r="R153" s="169">
        <f t="shared" si="12"/>
        <v>0</v>
      </c>
      <c r="S153" s="169">
        <v>0</v>
      </c>
      <c r="T153" s="170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1" t="s">
        <v>203</v>
      </c>
      <c r="AT153" s="171" t="s">
        <v>199</v>
      </c>
      <c r="AU153" s="171" t="s">
        <v>87</v>
      </c>
      <c r="AY153" s="14" t="s">
        <v>196</v>
      </c>
      <c r="BE153" s="172">
        <f t="shared" si="14"/>
        <v>0</v>
      </c>
      <c r="BF153" s="172">
        <f t="shared" si="15"/>
        <v>0</v>
      </c>
      <c r="BG153" s="172">
        <f t="shared" si="16"/>
        <v>0</v>
      </c>
      <c r="BH153" s="172">
        <f t="shared" si="17"/>
        <v>0</v>
      </c>
      <c r="BI153" s="172">
        <f t="shared" si="18"/>
        <v>0</v>
      </c>
      <c r="BJ153" s="14" t="s">
        <v>204</v>
      </c>
      <c r="BK153" s="172">
        <f t="shared" si="19"/>
        <v>0</v>
      </c>
      <c r="BL153" s="14" t="s">
        <v>203</v>
      </c>
      <c r="BM153" s="171" t="s">
        <v>386</v>
      </c>
    </row>
    <row r="154" spans="1:65" s="2" customFormat="1" ht="16.5" customHeight="1">
      <c r="A154" s="29"/>
      <c r="B154" s="158"/>
      <c r="C154" s="159" t="s">
        <v>316</v>
      </c>
      <c r="D154" s="159" t="s">
        <v>199</v>
      </c>
      <c r="E154" s="160" t="s">
        <v>2599</v>
      </c>
      <c r="F154" s="161" t="s">
        <v>2600</v>
      </c>
      <c r="G154" s="162" t="s">
        <v>2596</v>
      </c>
      <c r="H154" s="163">
        <v>1</v>
      </c>
      <c r="I154" s="164"/>
      <c r="J154" s="165">
        <f t="shared" si="10"/>
        <v>0</v>
      </c>
      <c r="K154" s="166"/>
      <c r="L154" s="30"/>
      <c r="M154" s="167" t="s">
        <v>1</v>
      </c>
      <c r="N154" s="168" t="s">
        <v>45</v>
      </c>
      <c r="O154" s="55"/>
      <c r="P154" s="169">
        <f t="shared" si="11"/>
        <v>0</v>
      </c>
      <c r="Q154" s="169">
        <v>0</v>
      </c>
      <c r="R154" s="169">
        <f t="shared" si="12"/>
        <v>0</v>
      </c>
      <c r="S154" s="169">
        <v>0</v>
      </c>
      <c r="T154" s="170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1" t="s">
        <v>203</v>
      </c>
      <c r="AT154" s="171" t="s">
        <v>199</v>
      </c>
      <c r="AU154" s="171" t="s">
        <v>87</v>
      </c>
      <c r="AY154" s="14" t="s">
        <v>196</v>
      </c>
      <c r="BE154" s="172">
        <f t="shared" si="14"/>
        <v>0</v>
      </c>
      <c r="BF154" s="172">
        <f t="shared" si="15"/>
        <v>0</v>
      </c>
      <c r="BG154" s="172">
        <f t="shared" si="16"/>
        <v>0</v>
      </c>
      <c r="BH154" s="172">
        <f t="shared" si="17"/>
        <v>0</v>
      </c>
      <c r="BI154" s="172">
        <f t="shared" si="18"/>
        <v>0</v>
      </c>
      <c r="BJ154" s="14" t="s">
        <v>204</v>
      </c>
      <c r="BK154" s="172">
        <f t="shared" si="19"/>
        <v>0</v>
      </c>
      <c r="BL154" s="14" t="s">
        <v>203</v>
      </c>
      <c r="BM154" s="171" t="s">
        <v>392</v>
      </c>
    </row>
    <row r="155" spans="1:65" s="2" customFormat="1" ht="16.5" customHeight="1">
      <c r="A155" s="29"/>
      <c r="B155" s="158"/>
      <c r="C155" s="159" t="s">
        <v>320</v>
      </c>
      <c r="D155" s="159" t="s">
        <v>199</v>
      </c>
      <c r="E155" s="160" t="s">
        <v>2601</v>
      </c>
      <c r="F155" s="161" t="s">
        <v>2602</v>
      </c>
      <c r="G155" s="162" t="s">
        <v>2603</v>
      </c>
      <c r="H155" s="163">
        <v>24</v>
      </c>
      <c r="I155" s="164"/>
      <c r="J155" s="165">
        <f t="shared" si="10"/>
        <v>0</v>
      </c>
      <c r="K155" s="166"/>
      <c r="L155" s="30"/>
      <c r="M155" s="167" t="s">
        <v>1</v>
      </c>
      <c r="N155" s="168" t="s">
        <v>45</v>
      </c>
      <c r="O155" s="55"/>
      <c r="P155" s="169">
        <f t="shared" si="11"/>
        <v>0</v>
      </c>
      <c r="Q155" s="169">
        <v>0</v>
      </c>
      <c r="R155" s="169">
        <f t="shared" si="12"/>
        <v>0</v>
      </c>
      <c r="S155" s="169">
        <v>0</v>
      </c>
      <c r="T155" s="170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1" t="s">
        <v>203</v>
      </c>
      <c r="AT155" s="171" t="s">
        <v>199</v>
      </c>
      <c r="AU155" s="171" t="s">
        <v>87</v>
      </c>
      <c r="AY155" s="14" t="s">
        <v>196</v>
      </c>
      <c r="BE155" s="172">
        <f t="shared" si="14"/>
        <v>0</v>
      </c>
      <c r="BF155" s="172">
        <f t="shared" si="15"/>
        <v>0</v>
      </c>
      <c r="BG155" s="172">
        <f t="shared" si="16"/>
        <v>0</v>
      </c>
      <c r="BH155" s="172">
        <f t="shared" si="17"/>
        <v>0</v>
      </c>
      <c r="BI155" s="172">
        <f t="shared" si="18"/>
        <v>0</v>
      </c>
      <c r="BJ155" s="14" t="s">
        <v>204</v>
      </c>
      <c r="BK155" s="172">
        <f t="shared" si="19"/>
        <v>0</v>
      </c>
      <c r="BL155" s="14" t="s">
        <v>203</v>
      </c>
      <c r="BM155" s="171" t="s">
        <v>398</v>
      </c>
    </row>
    <row r="156" spans="1:65" s="2" customFormat="1" ht="16.5" customHeight="1">
      <c r="A156" s="29"/>
      <c r="B156" s="158"/>
      <c r="C156" s="159" t="s">
        <v>324</v>
      </c>
      <c r="D156" s="159" t="s">
        <v>199</v>
      </c>
      <c r="E156" s="160" t="s">
        <v>2604</v>
      </c>
      <c r="F156" s="161" t="s">
        <v>2605</v>
      </c>
      <c r="G156" s="162" t="s">
        <v>2603</v>
      </c>
      <c r="H156" s="163">
        <v>48</v>
      </c>
      <c r="I156" s="164"/>
      <c r="J156" s="165">
        <f t="shared" si="10"/>
        <v>0</v>
      </c>
      <c r="K156" s="166"/>
      <c r="L156" s="30"/>
      <c r="M156" s="184" t="s">
        <v>1</v>
      </c>
      <c r="N156" s="185" t="s">
        <v>45</v>
      </c>
      <c r="O156" s="186"/>
      <c r="P156" s="187">
        <f t="shared" si="11"/>
        <v>0</v>
      </c>
      <c r="Q156" s="187">
        <v>0</v>
      </c>
      <c r="R156" s="187">
        <f t="shared" si="12"/>
        <v>0</v>
      </c>
      <c r="S156" s="187">
        <v>0</v>
      </c>
      <c r="T156" s="188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1" t="s">
        <v>203</v>
      </c>
      <c r="AT156" s="171" t="s">
        <v>199</v>
      </c>
      <c r="AU156" s="171" t="s">
        <v>87</v>
      </c>
      <c r="AY156" s="14" t="s">
        <v>196</v>
      </c>
      <c r="BE156" s="172">
        <f t="shared" si="14"/>
        <v>0</v>
      </c>
      <c r="BF156" s="172">
        <f t="shared" si="15"/>
        <v>0</v>
      </c>
      <c r="BG156" s="172">
        <f t="shared" si="16"/>
        <v>0</v>
      </c>
      <c r="BH156" s="172">
        <f t="shared" si="17"/>
        <v>0</v>
      </c>
      <c r="BI156" s="172">
        <f t="shared" si="18"/>
        <v>0</v>
      </c>
      <c r="BJ156" s="14" t="s">
        <v>204</v>
      </c>
      <c r="BK156" s="172">
        <f t="shared" si="19"/>
        <v>0</v>
      </c>
      <c r="BL156" s="14" t="s">
        <v>203</v>
      </c>
      <c r="BM156" s="171" t="s">
        <v>402</v>
      </c>
    </row>
    <row r="157" spans="1:65" s="2" customFormat="1" ht="6.95" customHeight="1">
      <c r="A157" s="29"/>
      <c r="B157" s="44"/>
      <c r="C157" s="45"/>
      <c r="D157" s="45"/>
      <c r="E157" s="45"/>
      <c r="F157" s="45"/>
      <c r="G157" s="45"/>
      <c r="H157" s="45"/>
      <c r="I157" s="117"/>
      <c r="J157" s="45"/>
      <c r="K157" s="45"/>
      <c r="L157" s="30"/>
      <c r="M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</row>
  </sheetData>
  <autoFilter ref="C119:K156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3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08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4" t="s">
        <v>130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87</v>
      </c>
    </row>
    <row r="4" spans="1:46" s="1" customFormat="1" ht="24.95" hidden="1" customHeight="1">
      <c r="B4" s="17"/>
      <c r="D4" s="18" t="s">
        <v>153</v>
      </c>
      <c r="I4" s="90"/>
      <c r="L4" s="17"/>
      <c r="M4" s="92" t="s">
        <v>10</v>
      </c>
      <c r="AT4" s="14" t="s">
        <v>3</v>
      </c>
    </row>
    <row r="5" spans="1:46" s="1" customFormat="1" ht="6.95" hidden="1" customHeight="1">
      <c r="B5" s="17"/>
      <c r="I5" s="90"/>
      <c r="L5" s="17"/>
    </row>
    <row r="6" spans="1:46" s="1" customFormat="1" ht="12" hidden="1" customHeight="1">
      <c r="B6" s="17"/>
      <c r="D6" s="24" t="s">
        <v>16</v>
      </c>
      <c r="I6" s="90"/>
      <c r="L6" s="17"/>
    </row>
    <row r="7" spans="1:46" s="1" customFormat="1" ht="16.5" hidden="1" customHeight="1">
      <c r="B7" s="17"/>
      <c r="E7" s="223" t="str">
        <f>'Rekapitulace stavby'!K6</f>
        <v>Revitalizace polyfunkčního bytového domu- ul.Petra Křičky č.p.3106, 3373 - Ostrava</v>
      </c>
      <c r="F7" s="224"/>
      <c r="G7" s="224"/>
      <c r="H7" s="224"/>
      <c r="I7" s="90"/>
      <c r="L7" s="17"/>
    </row>
    <row r="8" spans="1:46" s="2" customFormat="1" ht="12" hidden="1" customHeight="1">
      <c r="A8" s="29"/>
      <c r="B8" s="30"/>
      <c r="C8" s="29"/>
      <c r="D8" s="24" t="s">
        <v>154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hidden="1" customHeight="1">
      <c r="A9" s="29"/>
      <c r="B9" s="30"/>
      <c r="C9" s="29"/>
      <c r="D9" s="29"/>
      <c r="E9" s="210" t="s">
        <v>2648</v>
      </c>
      <c r="F9" s="225"/>
      <c r="G9" s="225"/>
      <c r="H9" s="225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 hidden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hidden="1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20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hidden="1" customHeight="1">
      <c r="A12" s="29"/>
      <c r="B12" s="30"/>
      <c r="C12" s="29"/>
      <c r="D12" s="24" t="s">
        <v>21</v>
      </c>
      <c r="E12" s="29"/>
      <c r="F12" s="22" t="s">
        <v>27</v>
      </c>
      <c r="G12" s="29"/>
      <c r="H12" s="29"/>
      <c r="I12" s="94" t="s">
        <v>23</v>
      </c>
      <c r="J12" s="52" t="str">
        <f>'Rekapitulace stavby'!AN8</f>
        <v>6. 3. 2020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hidden="1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hidden="1" customHeight="1">
      <c r="A14" s="29"/>
      <c r="B14" s="30"/>
      <c r="C14" s="29"/>
      <c r="D14" s="24" t="s">
        <v>25</v>
      </c>
      <c r="E14" s="29"/>
      <c r="F14" s="29"/>
      <c r="G14" s="29"/>
      <c r="H14" s="29"/>
      <c r="I14" s="94" t="s">
        <v>26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hidden="1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28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hidden="1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hidden="1" customHeight="1">
      <c r="A17" s="29"/>
      <c r="B17" s="30"/>
      <c r="C17" s="29"/>
      <c r="D17" s="24" t="s">
        <v>29</v>
      </c>
      <c r="E17" s="29"/>
      <c r="F17" s="29"/>
      <c r="G17" s="29"/>
      <c r="H17" s="29"/>
      <c r="I17" s="94" t="s">
        <v>26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hidden="1" customHeight="1">
      <c r="A18" s="29"/>
      <c r="B18" s="30"/>
      <c r="C18" s="29"/>
      <c r="D18" s="29"/>
      <c r="E18" s="226" t="str">
        <f>'Rekapitulace stavby'!E14</f>
        <v>Vyplň údaj</v>
      </c>
      <c r="F18" s="196"/>
      <c r="G18" s="196"/>
      <c r="H18" s="196"/>
      <c r="I18" s="94" t="s">
        <v>28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hidden="1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hidden="1" customHeight="1">
      <c r="A20" s="29"/>
      <c r="B20" s="30"/>
      <c r="C20" s="29"/>
      <c r="D20" s="24" t="s">
        <v>31</v>
      </c>
      <c r="E20" s="29"/>
      <c r="F20" s="29"/>
      <c r="G20" s="29"/>
      <c r="H20" s="29"/>
      <c r="I20" s="94" t="s">
        <v>26</v>
      </c>
      <c r="J20" s="22" t="str">
        <f>IF('Rekapitulace stavby'!AN16="","",'Rekapitulace stavby'!AN16)</f>
        <v>25872494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hidden="1" customHeight="1">
      <c r="A21" s="29"/>
      <c r="B21" s="30"/>
      <c r="C21" s="29"/>
      <c r="D21" s="29"/>
      <c r="E21" s="22" t="str">
        <f>IF('Rekapitulace stavby'!E17="","",'Rekapitulace stavby'!E17)</f>
        <v>MS-projekce s.r.o.</v>
      </c>
      <c r="F21" s="29"/>
      <c r="G21" s="29"/>
      <c r="H21" s="29"/>
      <c r="I21" s="94" t="s">
        <v>28</v>
      </c>
      <c r="J21" s="22" t="str">
        <f>IF('Rekapitulace stavby'!AN17="","",'Rekapitulace stavby'!AN17)</f>
        <v>CZ25872494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hidden="1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hidden="1" customHeight="1">
      <c r="A23" s="29"/>
      <c r="B23" s="30"/>
      <c r="C23" s="29"/>
      <c r="D23" s="24" t="s">
        <v>36</v>
      </c>
      <c r="E23" s="29"/>
      <c r="F23" s="29"/>
      <c r="G23" s="29"/>
      <c r="H23" s="29"/>
      <c r="I23" s="94" t="s">
        <v>26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hidden="1" customHeight="1">
      <c r="A24" s="29"/>
      <c r="B24" s="30"/>
      <c r="C24" s="29"/>
      <c r="D24" s="29"/>
      <c r="E24" s="22" t="str">
        <f>IF('Rekapitulace stavby'!E20="","",'Rekapitulace stavby'!E20)</f>
        <v/>
      </c>
      <c r="F24" s="29"/>
      <c r="G24" s="29"/>
      <c r="H24" s="29"/>
      <c r="I24" s="94" t="s">
        <v>28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hidden="1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hidden="1" customHeight="1">
      <c r="A26" s="29"/>
      <c r="B26" s="30"/>
      <c r="C26" s="29"/>
      <c r="D26" s="24" t="s">
        <v>38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hidden="1" customHeight="1">
      <c r="A27" s="95"/>
      <c r="B27" s="96"/>
      <c r="C27" s="95"/>
      <c r="D27" s="95"/>
      <c r="E27" s="201" t="s">
        <v>1</v>
      </c>
      <c r="F27" s="201"/>
      <c r="G27" s="201"/>
      <c r="H27" s="201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hidden="1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hidden="1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hidden="1" customHeight="1">
      <c r="A30" s="29"/>
      <c r="B30" s="30"/>
      <c r="C30" s="29"/>
      <c r="D30" s="100" t="s">
        <v>39</v>
      </c>
      <c r="E30" s="29"/>
      <c r="F30" s="29"/>
      <c r="G30" s="29"/>
      <c r="H30" s="29"/>
      <c r="I30" s="93"/>
      <c r="J30" s="68">
        <f>ROUND(J117,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hidden="1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hidden="1" customHeight="1">
      <c r="A32" s="29"/>
      <c r="B32" s="30"/>
      <c r="C32" s="29"/>
      <c r="D32" s="29"/>
      <c r="E32" s="29"/>
      <c r="F32" s="33" t="s">
        <v>41</v>
      </c>
      <c r="G32" s="29"/>
      <c r="H32" s="29"/>
      <c r="I32" s="101" t="s">
        <v>40</v>
      </c>
      <c r="J32" s="33" t="s">
        <v>42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102" t="s">
        <v>43</v>
      </c>
      <c r="E33" s="24" t="s">
        <v>44</v>
      </c>
      <c r="F33" s="103">
        <f>ROUND((SUM(BE117:BE133)),  2)</f>
        <v>0</v>
      </c>
      <c r="G33" s="29"/>
      <c r="H33" s="29"/>
      <c r="I33" s="104">
        <v>0.21</v>
      </c>
      <c r="J33" s="103">
        <f>ROUND(((SUM(BE117:BE133))*I33),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4" t="s">
        <v>45</v>
      </c>
      <c r="F34" s="103">
        <f>ROUND((SUM(BF117:BF133)),  2)</f>
        <v>0</v>
      </c>
      <c r="G34" s="29"/>
      <c r="H34" s="29"/>
      <c r="I34" s="104">
        <v>0.15</v>
      </c>
      <c r="J34" s="103">
        <f>ROUND(((SUM(BF117:BF133))*I34),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46</v>
      </c>
      <c r="F35" s="103">
        <f>ROUND((SUM(BG117:BG133)),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47</v>
      </c>
      <c r="F36" s="103">
        <f>ROUND((SUM(BH117:BH133)),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48</v>
      </c>
      <c r="F37" s="103">
        <f>ROUND((SUM(BI117:BI133)),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hidden="1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hidden="1" customHeight="1">
      <c r="A39" s="29"/>
      <c r="B39" s="30"/>
      <c r="C39" s="105"/>
      <c r="D39" s="106" t="s">
        <v>49</v>
      </c>
      <c r="E39" s="57"/>
      <c r="F39" s="57"/>
      <c r="G39" s="107" t="s">
        <v>50</v>
      </c>
      <c r="H39" s="108" t="s">
        <v>51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hidden="1" customHeight="1">
      <c r="B41" s="17"/>
      <c r="I41" s="90"/>
      <c r="L41" s="17"/>
    </row>
    <row r="42" spans="1:31" s="1" customFormat="1" ht="14.45" hidden="1" customHeight="1">
      <c r="B42" s="17"/>
      <c r="I42" s="90"/>
      <c r="L42" s="17"/>
    </row>
    <row r="43" spans="1:31" s="1" customFormat="1" ht="14.45" hidden="1" customHeight="1">
      <c r="B43" s="17"/>
      <c r="I43" s="90"/>
      <c r="L43" s="17"/>
    </row>
    <row r="44" spans="1:31" s="1" customFormat="1" ht="14.45" hidden="1" customHeight="1">
      <c r="B44" s="17"/>
      <c r="I44" s="90"/>
      <c r="L44" s="17"/>
    </row>
    <row r="45" spans="1:31" s="1" customFormat="1" ht="14.45" hidden="1" customHeight="1">
      <c r="B45" s="17"/>
      <c r="I45" s="90"/>
      <c r="L45" s="17"/>
    </row>
    <row r="46" spans="1:31" s="1" customFormat="1" ht="14.45" hidden="1" customHeight="1">
      <c r="B46" s="17"/>
      <c r="I46" s="90"/>
      <c r="L46" s="17"/>
    </row>
    <row r="47" spans="1:31" s="1" customFormat="1" ht="14.45" hidden="1" customHeight="1">
      <c r="B47" s="17"/>
      <c r="I47" s="90"/>
      <c r="L47" s="17"/>
    </row>
    <row r="48" spans="1:31" s="1" customFormat="1" ht="14.45" hidden="1" customHeight="1">
      <c r="B48" s="17"/>
      <c r="I48" s="90"/>
      <c r="L48" s="17"/>
    </row>
    <row r="49" spans="1:31" s="1" customFormat="1" ht="14.45" hidden="1" customHeight="1">
      <c r="B49" s="17"/>
      <c r="I49" s="90"/>
      <c r="L49" s="17"/>
    </row>
    <row r="50" spans="1:31" s="2" customFormat="1" ht="14.45" hidden="1" customHeight="1">
      <c r="B50" s="39"/>
      <c r="D50" s="40" t="s">
        <v>52</v>
      </c>
      <c r="E50" s="41"/>
      <c r="F50" s="41"/>
      <c r="G50" s="40" t="s">
        <v>53</v>
      </c>
      <c r="H50" s="41"/>
      <c r="I50" s="112"/>
      <c r="J50" s="41"/>
      <c r="K50" s="41"/>
      <c r="L50" s="39"/>
    </row>
    <row r="51" spans="1:31" ht="11.25" hidden="1">
      <c r="B51" s="17"/>
      <c r="L51" s="17"/>
    </row>
    <row r="52" spans="1:31" ht="11.25" hidden="1">
      <c r="B52" s="17"/>
      <c r="L52" s="17"/>
    </row>
    <row r="53" spans="1:31" ht="11.25" hidden="1">
      <c r="B53" s="17"/>
      <c r="L53" s="17"/>
    </row>
    <row r="54" spans="1:31" ht="11.25" hidden="1">
      <c r="B54" s="17"/>
      <c r="L54" s="17"/>
    </row>
    <row r="55" spans="1:31" ht="11.25" hidden="1">
      <c r="B55" s="17"/>
      <c r="L55" s="17"/>
    </row>
    <row r="56" spans="1:31" ht="11.25" hidden="1">
      <c r="B56" s="17"/>
      <c r="L56" s="17"/>
    </row>
    <row r="57" spans="1:31" ht="11.25" hidden="1">
      <c r="B57" s="17"/>
      <c r="L57" s="17"/>
    </row>
    <row r="58" spans="1:31" ht="11.25" hidden="1">
      <c r="B58" s="17"/>
      <c r="L58" s="17"/>
    </row>
    <row r="59" spans="1:31" ht="11.25" hidden="1">
      <c r="B59" s="17"/>
      <c r="L59" s="17"/>
    </row>
    <row r="60" spans="1:31" ht="11.25" hidden="1">
      <c r="B60" s="17"/>
      <c r="L60" s="17"/>
    </row>
    <row r="61" spans="1:31" s="2" customFormat="1" ht="12.75" hidden="1">
      <c r="A61" s="29"/>
      <c r="B61" s="30"/>
      <c r="C61" s="29"/>
      <c r="D61" s="42" t="s">
        <v>54</v>
      </c>
      <c r="E61" s="32"/>
      <c r="F61" s="113" t="s">
        <v>55</v>
      </c>
      <c r="G61" s="42" t="s">
        <v>54</v>
      </c>
      <c r="H61" s="32"/>
      <c r="I61" s="114"/>
      <c r="J61" s="115" t="s">
        <v>55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 hidden="1">
      <c r="B62" s="17"/>
      <c r="L62" s="17"/>
    </row>
    <row r="63" spans="1:31" ht="11.25" hidden="1">
      <c r="B63" s="17"/>
      <c r="L63" s="17"/>
    </row>
    <row r="64" spans="1:31" ht="11.25" hidden="1">
      <c r="B64" s="17"/>
      <c r="L64" s="17"/>
    </row>
    <row r="65" spans="1:31" s="2" customFormat="1" ht="12.75" hidden="1">
      <c r="A65" s="29"/>
      <c r="B65" s="30"/>
      <c r="C65" s="29"/>
      <c r="D65" s="40" t="s">
        <v>56</v>
      </c>
      <c r="E65" s="43"/>
      <c r="F65" s="43"/>
      <c r="G65" s="40" t="s">
        <v>57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 hidden="1">
      <c r="B66" s="17"/>
      <c r="L66" s="17"/>
    </row>
    <row r="67" spans="1:31" ht="11.25" hidden="1">
      <c r="B67" s="17"/>
      <c r="L67" s="17"/>
    </row>
    <row r="68" spans="1:31" ht="11.25" hidden="1">
      <c r="B68" s="17"/>
      <c r="L68" s="17"/>
    </row>
    <row r="69" spans="1:31" ht="11.25" hidden="1">
      <c r="B69" s="17"/>
      <c r="L69" s="17"/>
    </row>
    <row r="70" spans="1:31" ht="11.25" hidden="1">
      <c r="B70" s="17"/>
      <c r="L70" s="17"/>
    </row>
    <row r="71" spans="1:31" ht="11.25" hidden="1">
      <c r="B71" s="17"/>
      <c r="L71" s="17"/>
    </row>
    <row r="72" spans="1:31" ht="11.25" hidden="1">
      <c r="B72" s="17"/>
      <c r="L72" s="17"/>
    </row>
    <row r="73" spans="1:31" ht="11.25" hidden="1">
      <c r="B73" s="17"/>
      <c r="L73" s="17"/>
    </row>
    <row r="74" spans="1:31" ht="11.25" hidden="1">
      <c r="B74" s="17"/>
      <c r="L74" s="17"/>
    </row>
    <row r="75" spans="1:31" ht="11.25" hidden="1">
      <c r="B75" s="17"/>
      <c r="L75" s="17"/>
    </row>
    <row r="76" spans="1:31" s="2" customFormat="1" ht="12.75" hidden="1">
      <c r="A76" s="29"/>
      <c r="B76" s="30"/>
      <c r="C76" s="29"/>
      <c r="D76" s="42" t="s">
        <v>54</v>
      </c>
      <c r="E76" s="32"/>
      <c r="F76" s="113" t="s">
        <v>55</v>
      </c>
      <c r="G76" s="42" t="s">
        <v>54</v>
      </c>
      <c r="H76" s="32"/>
      <c r="I76" s="114"/>
      <c r="J76" s="115" t="s">
        <v>55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hidden="1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hidden="1" customHeight="1">
      <c r="A82" s="29"/>
      <c r="B82" s="30"/>
      <c r="C82" s="18" t="s">
        <v>156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hidden="1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23" t="str">
        <f>E7</f>
        <v>Revitalizace polyfunkčního bytového domu- ul.Petra Křičky č.p.3106, 3373 - Ostrava</v>
      </c>
      <c r="F85" s="224"/>
      <c r="G85" s="224"/>
      <c r="H85" s="224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154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210" t="str">
        <f>E9</f>
        <v>0632 - BD č.p.3373 - MaR - č.p.20 - Uznatelné náklady</v>
      </c>
      <c r="F87" s="225"/>
      <c r="G87" s="225"/>
      <c r="H87" s="225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hidden="1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21</v>
      </c>
      <c r="D89" s="29"/>
      <c r="E89" s="29"/>
      <c r="F89" s="22" t="str">
        <f>F12</f>
        <v xml:space="preserve"> </v>
      </c>
      <c r="G89" s="29"/>
      <c r="H89" s="29"/>
      <c r="I89" s="94" t="s">
        <v>23</v>
      </c>
      <c r="J89" s="52" t="str">
        <f>IF(J12="","",J12)</f>
        <v>6. 3. 2020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hidden="1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hidden="1" customHeight="1">
      <c r="A91" s="29"/>
      <c r="B91" s="30"/>
      <c r="C91" s="24" t="s">
        <v>25</v>
      </c>
      <c r="D91" s="29"/>
      <c r="E91" s="29"/>
      <c r="F91" s="22" t="str">
        <f>E15</f>
        <v xml:space="preserve"> </v>
      </c>
      <c r="G91" s="29"/>
      <c r="H91" s="29"/>
      <c r="I91" s="94" t="s">
        <v>31</v>
      </c>
      <c r="J91" s="27" t="str">
        <f>E21</f>
        <v>MS-projekce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hidden="1" customHeight="1">
      <c r="A92" s="29"/>
      <c r="B92" s="30"/>
      <c r="C92" s="24" t="s">
        <v>29</v>
      </c>
      <c r="D92" s="29"/>
      <c r="E92" s="29"/>
      <c r="F92" s="22" t="str">
        <f>IF(E18="","",E18)</f>
        <v>Vyplň údaj</v>
      </c>
      <c r="G92" s="29"/>
      <c r="H92" s="29"/>
      <c r="I92" s="94" t="s">
        <v>36</v>
      </c>
      <c r="J92" s="27" t="str">
        <f>E24</f>
        <v/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9" t="s">
        <v>157</v>
      </c>
      <c r="D94" s="105"/>
      <c r="E94" s="105"/>
      <c r="F94" s="105"/>
      <c r="G94" s="105"/>
      <c r="H94" s="105"/>
      <c r="I94" s="120"/>
      <c r="J94" s="121" t="s">
        <v>158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hidden="1" customHeight="1">
      <c r="A96" s="29"/>
      <c r="B96" s="30"/>
      <c r="C96" s="122" t="s">
        <v>159</v>
      </c>
      <c r="D96" s="29"/>
      <c r="E96" s="29"/>
      <c r="F96" s="29"/>
      <c r="G96" s="29"/>
      <c r="H96" s="29"/>
      <c r="I96" s="93"/>
      <c r="J96" s="68">
        <f>J117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160</v>
      </c>
    </row>
    <row r="97" spans="1:31" s="9" customFormat="1" ht="24.95" hidden="1" customHeight="1">
      <c r="B97" s="123"/>
      <c r="D97" s="124" t="s">
        <v>2607</v>
      </c>
      <c r="E97" s="125"/>
      <c r="F97" s="125"/>
      <c r="G97" s="125"/>
      <c r="H97" s="125"/>
      <c r="I97" s="126"/>
      <c r="J97" s="127">
        <f>J118</f>
        <v>0</v>
      </c>
      <c r="L97" s="123"/>
    </row>
    <row r="98" spans="1:31" s="2" customFormat="1" ht="21.75" hidden="1" customHeight="1">
      <c r="A98" s="29"/>
      <c r="B98" s="30"/>
      <c r="C98" s="29"/>
      <c r="D98" s="29"/>
      <c r="E98" s="29"/>
      <c r="F98" s="29"/>
      <c r="G98" s="29"/>
      <c r="H98" s="29"/>
      <c r="I98" s="93"/>
      <c r="J98" s="29"/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31" s="2" customFormat="1" ht="6.95" hidden="1" customHeight="1">
      <c r="A99" s="29"/>
      <c r="B99" s="44"/>
      <c r="C99" s="45"/>
      <c r="D99" s="45"/>
      <c r="E99" s="45"/>
      <c r="F99" s="45"/>
      <c r="G99" s="45"/>
      <c r="H99" s="45"/>
      <c r="I99" s="117"/>
      <c r="J99" s="45"/>
      <c r="K99" s="45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31" ht="11.25" hidden="1"/>
    <row r="101" spans="1:31" ht="11.25" hidden="1"/>
    <row r="102" spans="1:31" ht="11.25" hidden="1"/>
    <row r="103" spans="1:31" s="2" customFormat="1" ht="6.95" customHeight="1">
      <c r="A103" s="29"/>
      <c r="B103" s="46"/>
      <c r="C103" s="47"/>
      <c r="D103" s="47"/>
      <c r="E103" s="47"/>
      <c r="F103" s="47"/>
      <c r="G103" s="47"/>
      <c r="H103" s="47"/>
      <c r="I103" s="118"/>
      <c r="J103" s="47"/>
      <c r="K103" s="47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24.95" customHeight="1">
      <c r="A104" s="29"/>
      <c r="B104" s="30"/>
      <c r="C104" s="18" t="s">
        <v>181</v>
      </c>
      <c r="D104" s="29"/>
      <c r="E104" s="29"/>
      <c r="F104" s="29"/>
      <c r="G104" s="29"/>
      <c r="H104" s="29"/>
      <c r="I104" s="93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5" customHeight="1">
      <c r="A105" s="29"/>
      <c r="B105" s="30"/>
      <c r="C105" s="29"/>
      <c r="D105" s="29"/>
      <c r="E105" s="29"/>
      <c r="F105" s="29"/>
      <c r="G105" s="29"/>
      <c r="H105" s="29"/>
      <c r="I105" s="93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12" customHeight="1">
      <c r="A106" s="29"/>
      <c r="B106" s="30"/>
      <c r="C106" s="24" t="s">
        <v>16</v>
      </c>
      <c r="D106" s="29"/>
      <c r="E106" s="29"/>
      <c r="F106" s="29"/>
      <c r="G106" s="29"/>
      <c r="H106" s="29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6.5" customHeight="1">
      <c r="A107" s="29"/>
      <c r="B107" s="30"/>
      <c r="C107" s="29"/>
      <c r="D107" s="29"/>
      <c r="E107" s="223" t="str">
        <f>E7</f>
        <v>Revitalizace polyfunkčního bytového domu- ul.Petra Křičky č.p.3106, 3373 - Ostrava</v>
      </c>
      <c r="F107" s="224"/>
      <c r="G107" s="224"/>
      <c r="H107" s="224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>
      <c r="A108" s="29"/>
      <c r="B108" s="30"/>
      <c r="C108" s="24" t="s">
        <v>154</v>
      </c>
      <c r="D108" s="29"/>
      <c r="E108" s="29"/>
      <c r="F108" s="29"/>
      <c r="G108" s="29"/>
      <c r="H108" s="29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>
      <c r="A109" s="29"/>
      <c r="B109" s="30"/>
      <c r="C109" s="29"/>
      <c r="D109" s="29"/>
      <c r="E109" s="210" t="str">
        <f>E9</f>
        <v>0632 - BD č.p.3373 - MaR - č.p.20 - Uznatelné náklady</v>
      </c>
      <c r="F109" s="225"/>
      <c r="G109" s="225"/>
      <c r="H109" s="225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21</v>
      </c>
      <c r="D111" s="29"/>
      <c r="E111" s="29"/>
      <c r="F111" s="22" t="str">
        <f>F12</f>
        <v xml:space="preserve"> </v>
      </c>
      <c r="G111" s="29"/>
      <c r="H111" s="29"/>
      <c r="I111" s="94" t="s">
        <v>23</v>
      </c>
      <c r="J111" s="52" t="str">
        <f>IF(J12="","",J12)</f>
        <v>6. 3. 2020</v>
      </c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5.2" customHeight="1">
      <c r="A113" s="29"/>
      <c r="B113" s="30"/>
      <c r="C113" s="24" t="s">
        <v>25</v>
      </c>
      <c r="D113" s="29"/>
      <c r="E113" s="29"/>
      <c r="F113" s="22" t="str">
        <f>E15</f>
        <v xml:space="preserve"> </v>
      </c>
      <c r="G113" s="29"/>
      <c r="H113" s="29"/>
      <c r="I113" s="94" t="s">
        <v>31</v>
      </c>
      <c r="J113" s="27" t="str">
        <f>E21</f>
        <v>MS-projekce s.r.o.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2" customHeight="1">
      <c r="A114" s="29"/>
      <c r="B114" s="30"/>
      <c r="C114" s="24" t="s">
        <v>29</v>
      </c>
      <c r="D114" s="29"/>
      <c r="E114" s="29"/>
      <c r="F114" s="22" t="str">
        <f>IF(E18="","",E18)</f>
        <v>Vyplň údaj</v>
      </c>
      <c r="G114" s="29"/>
      <c r="H114" s="29"/>
      <c r="I114" s="94" t="s">
        <v>36</v>
      </c>
      <c r="J114" s="27" t="str">
        <f>E24</f>
        <v/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0.35" customHeight="1">
      <c r="A115" s="29"/>
      <c r="B115" s="30"/>
      <c r="C115" s="29"/>
      <c r="D115" s="29"/>
      <c r="E115" s="29"/>
      <c r="F115" s="29"/>
      <c r="G115" s="29"/>
      <c r="H115" s="29"/>
      <c r="I115" s="93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11" customFormat="1" ht="29.25" customHeight="1">
      <c r="A116" s="133"/>
      <c r="B116" s="134"/>
      <c r="C116" s="135" t="s">
        <v>182</v>
      </c>
      <c r="D116" s="136" t="s">
        <v>64</v>
      </c>
      <c r="E116" s="136" t="s">
        <v>60</v>
      </c>
      <c r="F116" s="136" t="s">
        <v>61</v>
      </c>
      <c r="G116" s="136" t="s">
        <v>183</v>
      </c>
      <c r="H116" s="136" t="s">
        <v>184</v>
      </c>
      <c r="I116" s="137" t="s">
        <v>185</v>
      </c>
      <c r="J116" s="138" t="s">
        <v>158</v>
      </c>
      <c r="K116" s="139" t="s">
        <v>186</v>
      </c>
      <c r="L116" s="140"/>
      <c r="M116" s="59" t="s">
        <v>1</v>
      </c>
      <c r="N116" s="60" t="s">
        <v>43</v>
      </c>
      <c r="O116" s="60" t="s">
        <v>187</v>
      </c>
      <c r="P116" s="60" t="s">
        <v>188</v>
      </c>
      <c r="Q116" s="60" t="s">
        <v>189</v>
      </c>
      <c r="R116" s="60" t="s">
        <v>190</v>
      </c>
      <c r="S116" s="60" t="s">
        <v>191</v>
      </c>
      <c r="T116" s="61" t="s">
        <v>192</v>
      </c>
      <c r="U116" s="133"/>
      <c r="V116" s="133"/>
      <c r="W116" s="133"/>
      <c r="X116" s="133"/>
      <c r="Y116" s="133"/>
      <c r="Z116" s="133"/>
      <c r="AA116" s="133"/>
      <c r="AB116" s="133"/>
      <c r="AC116" s="133"/>
      <c r="AD116" s="133"/>
      <c r="AE116" s="133"/>
    </row>
    <row r="117" spans="1:65" s="2" customFormat="1" ht="22.9" customHeight="1">
      <c r="A117" s="29"/>
      <c r="B117" s="30"/>
      <c r="C117" s="66" t="s">
        <v>193</v>
      </c>
      <c r="D117" s="29"/>
      <c r="E117" s="29"/>
      <c r="F117" s="29"/>
      <c r="G117" s="29"/>
      <c r="H117" s="29"/>
      <c r="I117" s="93"/>
      <c r="J117" s="141">
        <f>BK117</f>
        <v>0</v>
      </c>
      <c r="K117" s="29"/>
      <c r="L117" s="30"/>
      <c r="M117" s="62"/>
      <c r="N117" s="53"/>
      <c r="O117" s="63"/>
      <c r="P117" s="142">
        <f>P118</f>
        <v>0</v>
      </c>
      <c r="Q117" s="63"/>
      <c r="R117" s="142">
        <f>R118</f>
        <v>0</v>
      </c>
      <c r="S117" s="63"/>
      <c r="T117" s="143">
        <f>T118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4" t="s">
        <v>78</v>
      </c>
      <c r="AU117" s="14" t="s">
        <v>160</v>
      </c>
      <c r="BK117" s="144">
        <f>BK118</f>
        <v>0</v>
      </c>
    </row>
    <row r="118" spans="1:65" s="12" customFormat="1" ht="25.9" customHeight="1">
      <c r="B118" s="145"/>
      <c r="D118" s="146" t="s">
        <v>78</v>
      </c>
      <c r="E118" s="147" t="s">
        <v>2608</v>
      </c>
      <c r="F118" s="147" t="s">
        <v>2609</v>
      </c>
      <c r="I118" s="148"/>
      <c r="J118" s="149">
        <f>BK118</f>
        <v>0</v>
      </c>
      <c r="L118" s="145"/>
      <c r="M118" s="150"/>
      <c r="N118" s="151"/>
      <c r="O118" s="151"/>
      <c r="P118" s="152">
        <f>SUM(P119:P133)</f>
        <v>0</v>
      </c>
      <c r="Q118" s="151"/>
      <c r="R118" s="152">
        <f>SUM(R119:R133)</f>
        <v>0</v>
      </c>
      <c r="S118" s="151"/>
      <c r="T118" s="153">
        <f>SUM(T119:T133)</f>
        <v>0</v>
      </c>
      <c r="AR118" s="146" t="s">
        <v>87</v>
      </c>
      <c r="AT118" s="154" t="s">
        <v>78</v>
      </c>
      <c r="AU118" s="154" t="s">
        <v>79</v>
      </c>
      <c r="AY118" s="146" t="s">
        <v>196</v>
      </c>
      <c r="BK118" s="155">
        <f>SUM(BK119:BK133)</f>
        <v>0</v>
      </c>
    </row>
    <row r="119" spans="1:65" s="2" customFormat="1" ht="16.5" customHeight="1">
      <c r="A119" s="29"/>
      <c r="B119" s="158"/>
      <c r="C119" s="159" t="s">
        <v>87</v>
      </c>
      <c r="D119" s="159" t="s">
        <v>199</v>
      </c>
      <c r="E119" s="160" t="s">
        <v>2610</v>
      </c>
      <c r="F119" s="161" t="s">
        <v>2611</v>
      </c>
      <c r="G119" s="162" t="s">
        <v>2292</v>
      </c>
      <c r="H119" s="163">
        <v>1</v>
      </c>
      <c r="I119" s="164"/>
      <c r="J119" s="165">
        <f t="shared" ref="J119:J133" si="0">ROUND(I119*H119,2)</f>
        <v>0</v>
      </c>
      <c r="K119" s="166"/>
      <c r="L119" s="30"/>
      <c r="M119" s="167" t="s">
        <v>1</v>
      </c>
      <c r="N119" s="168" t="s">
        <v>45</v>
      </c>
      <c r="O119" s="55"/>
      <c r="P119" s="169">
        <f t="shared" ref="P119:P133" si="1">O119*H119</f>
        <v>0</v>
      </c>
      <c r="Q119" s="169">
        <v>0</v>
      </c>
      <c r="R119" s="169">
        <f t="shared" ref="R119:R133" si="2">Q119*H119</f>
        <v>0</v>
      </c>
      <c r="S119" s="169">
        <v>0</v>
      </c>
      <c r="T119" s="170">
        <f t="shared" ref="T119:T133" si="3"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71" t="s">
        <v>203</v>
      </c>
      <c r="AT119" s="171" t="s">
        <v>199</v>
      </c>
      <c r="AU119" s="171" t="s">
        <v>87</v>
      </c>
      <c r="AY119" s="14" t="s">
        <v>196</v>
      </c>
      <c r="BE119" s="172">
        <f t="shared" ref="BE119:BE133" si="4">IF(N119="základní",J119,0)</f>
        <v>0</v>
      </c>
      <c r="BF119" s="172">
        <f t="shared" ref="BF119:BF133" si="5">IF(N119="snížená",J119,0)</f>
        <v>0</v>
      </c>
      <c r="BG119" s="172">
        <f t="shared" ref="BG119:BG133" si="6">IF(N119="zákl. přenesená",J119,0)</f>
        <v>0</v>
      </c>
      <c r="BH119" s="172">
        <f t="shared" ref="BH119:BH133" si="7">IF(N119="sníž. přenesená",J119,0)</f>
        <v>0</v>
      </c>
      <c r="BI119" s="172">
        <f t="shared" ref="BI119:BI133" si="8">IF(N119="nulová",J119,0)</f>
        <v>0</v>
      </c>
      <c r="BJ119" s="14" t="s">
        <v>204</v>
      </c>
      <c r="BK119" s="172">
        <f t="shared" ref="BK119:BK133" si="9">ROUND(I119*H119,2)</f>
        <v>0</v>
      </c>
      <c r="BL119" s="14" t="s">
        <v>203</v>
      </c>
      <c r="BM119" s="171" t="s">
        <v>204</v>
      </c>
    </row>
    <row r="120" spans="1:65" s="2" customFormat="1" ht="16.5" customHeight="1">
      <c r="A120" s="29"/>
      <c r="B120" s="158"/>
      <c r="C120" s="159" t="s">
        <v>204</v>
      </c>
      <c r="D120" s="159" t="s">
        <v>199</v>
      </c>
      <c r="E120" s="160" t="s">
        <v>2612</v>
      </c>
      <c r="F120" s="161" t="s">
        <v>2613</v>
      </c>
      <c r="G120" s="162" t="s">
        <v>1058</v>
      </c>
      <c r="H120" s="163">
        <v>1</v>
      </c>
      <c r="I120" s="164"/>
      <c r="J120" s="165">
        <f t="shared" si="0"/>
        <v>0</v>
      </c>
      <c r="K120" s="166"/>
      <c r="L120" s="30"/>
      <c r="M120" s="167" t="s">
        <v>1</v>
      </c>
      <c r="N120" s="168" t="s">
        <v>45</v>
      </c>
      <c r="O120" s="55"/>
      <c r="P120" s="169">
        <f t="shared" si="1"/>
        <v>0</v>
      </c>
      <c r="Q120" s="169">
        <v>0</v>
      </c>
      <c r="R120" s="169">
        <f t="shared" si="2"/>
        <v>0</v>
      </c>
      <c r="S120" s="169">
        <v>0</v>
      </c>
      <c r="T120" s="170">
        <f t="shared" si="3"/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71" t="s">
        <v>203</v>
      </c>
      <c r="AT120" s="171" t="s">
        <v>199</v>
      </c>
      <c r="AU120" s="171" t="s">
        <v>87</v>
      </c>
      <c r="AY120" s="14" t="s">
        <v>196</v>
      </c>
      <c r="BE120" s="172">
        <f t="shared" si="4"/>
        <v>0</v>
      </c>
      <c r="BF120" s="172">
        <f t="shared" si="5"/>
        <v>0</v>
      </c>
      <c r="BG120" s="172">
        <f t="shared" si="6"/>
        <v>0</v>
      </c>
      <c r="BH120" s="172">
        <f t="shared" si="7"/>
        <v>0</v>
      </c>
      <c r="BI120" s="172">
        <f t="shared" si="8"/>
        <v>0</v>
      </c>
      <c r="BJ120" s="14" t="s">
        <v>204</v>
      </c>
      <c r="BK120" s="172">
        <f t="shared" si="9"/>
        <v>0</v>
      </c>
      <c r="BL120" s="14" t="s">
        <v>203</v>
      </c>
      <c r="BM120" s="171" t="s">
        <v>203</v>
      </c>
    </row>
    <row r="121" spans="1:65" s="2" customFormat="1" ht="16.5" customHeight="1">
      <c r="A121" s="29"/>
      <c r="B121" s="158"/>
      <c r="C121" s="159" t="s">
        <v>197</v>
      </c>
      <c r="D121" s="159" t="s">
        <v>199</v>
      </c>
      <c r="E121" s="160" t="s">
        <v>2614</v>
      </c>
      <c r="F121" s="161" t="s">
        <v>2615</v>
      </c>
      <c r="G121" s="162" t="s">
        <v>2292</v>
      </c>
      <c r="H121" s="163">
        <v>1</v>
      </c>
      <c r="I121" s="164"/>
      <c r="J121" s="165">
        <f t="shared" si="0"/>
        <v>0</v>
      </c>
      <c r="K121" s="166"/>
      <c r="L121" s="30"/>
      <c r="M121" s="167" t="s">
        <v>1</v>
      </c>
      <c r="N121" s="168" t="s">
        <v>45</v>
      </c>
      <c r="O121" s="55"/>
      <c r="P121" s="169">
        <f t="shared" si="1"/>
        <v>0</v>
      </c>
      <c r="Q121" s="169">
        <v>0</v>
      </c>
      <c r="R121" s="169">
        <f t="shared" si="2"/>
        <v>0</v>
      </c>
      <c r="S121" s="169">
        <v>0</v>
      </c>
      <c r="T121" s="170">
        <f t="shared" si="3"/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71" t="s">
        <v>203</v>
      </c>
      <c r="AT121" s="171" t="s">
        <v>199</v>
      </c>
      <c r="AU121" s="171" t="s">
        <v>87</v>
      </c>
      <c r="AY121" s="14" t="s">
        <v>196</v>
      </c>
      <c r="BE121" s="172">
        <f t="shared" si="4"/>
        <v>0</v>
      </c>
      <c r="BF121" s="172">
        <f t="shared" si="5"/>
        <v>0</v>
      </c>
      <c r="BG121" s="172">
        <f t="shared" si="6"/>
        <v>0</v>
      </c>
      <c r="BH121" s="172">
        <f t="shared" si="7"/>
        <v>0</v>
      </c>
      <c r="BI121" s="172">
        <f t="shared" si="8"/>
        <v>0</v>
      </c>
      <c r="BJ121" s="14" t="s">
        <v>204</v>
      </c>
      <c r="BK121" s="172">
        <f t="shared" si="9"/>
        <v>0</v>
      </c>
      <c r="BL121" s="14" t="s">
        <v>203</v>
      </c>
      <c r="BM121" s="171" t="s">
        <v>224</v>
      </c>
    </row>
    <row r="122" spans="1:65" s="2" customFormat="1" ht="16.5" customHeight="1">
      <c r="A122" s="29"/>
      <c r="B122" s="158"/>
      <c r="C122" s="159" t="s">
        <v>203</v>
      </c>
      <c r="D122" s="159" t="s">
        <v>199</v>
      </c>
      <c r="E122" s="160" t="s">
        <v>2616</v>
      </c>
      <c r="F122" s="161" t="s">
        <v>2617</v>
      </c>
      <c r="G122" s="162" t="s">
        <v>2292</v>
      </c>
      <c r="H122" s="163">
        <v>1</v>
      </c>
      <c r="I122" s="164"/>
      <c r="J122" s="165">
        <f t="shared" si="0"/>
        <v>0</v>
      </c>
      <c r="K122" s="166"/>
      <c r="L122" s="30"/>
      <c r="M122" s="167" t="s">
        <v>1</v>
      </c>
      <c r="N122" s="168" t="s">
        <v>45</v>
      </c>
      <c r="O122" s="55"/>
      <c r="P122" s="169">
        <f t="shared" si="1"/>
        <v>0</v>
      </c>
      <c r="Q122" s="169">
        <v>0</v>
      </c>
      <c r="R122" s="169">
        <f t="shared" si="2"/>
        <v>0</v>
      </c>
      <c r="S122" s="169">
        <v>0</v>
      </c>
      <c r="T122" s="170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71" t="s">
        <v>203</v>
      </c>
      <c r="AT122" s="171" t="s">
        <v>199</v>
      </c>
      <c r="AU122" s="171" t="s">
        <v>87</v>
      </c>
      <c r="AY122" s="14" t="s">
        <v>196</v>
      </c>
      <c r="BE122" s="172">
        <f t="shared" si="4"/>
        <v>0</v>
      </c>
      <c r="BF122" s="172">
        <f t="shared" si="5"/>
        <v>0</v>
      </c>
      <c r="BG122" s="172">
        <f t="shared" si="6"/>
        <v>0</v>
      </c>
      <c r="BH122" s="172">
        <f t="shared" si="7"/>
        <v>0</v>
      </c>
      <c r="BI122" s="172">
        <f t="shared" si="8"/>
        <v>0</v>
      </c>
      <c r="BJ122" s="14" t="s">
        <v>204</v>
      </c>
      <c r="BK122" s="172">
        <f t="shared" si="9"/>
        <v>0</v>
      </c>
      <c r="BL122" s="14" t="s">
        <v>203</v>
      </c>
      <c r="BM122" s="171" t="s">
        <v>217</v>
      </c>
    </row>
    <row r="123" spans="1:65" s="2" customFormat="1" ht="16.5" customHeight="1">
      <c r="A123" s="29"/>
      <c r="B123" s="158"/>
      <c r="C123" s="159" t="s">
        <v>219</v>
      </c>
      <c r="D123" s="159" t="s">
        <v>199</v>
      </c>
      <c r="E123" s="160" t="s">
        <v>2618</v>
      </c>
      <c r="F123" s="161" t="s">
        <v>2619</v>
      </c>
      <c r="G123" s="162" t="s">
        <v>2292</v>
      </c>
      <c r="H123" s="163">
        <v>1</v>
      </c>
      <c r="I123" s="164"/>
      <c r="J123" s="165">
        <f t="shared" si="0"/>
        <v>0</v>
      </c>
      <c r="K123" s="166"/>
      <c r="L123" s="30"/>
      <c r="M123" s="167" t="s">
        <v>1</v>
      </c>
      <c r="N123" s="168" t="s">
        <v>45</v>
      </c>
      <c r="O123" s="55"/>
      <c r="P123" s="169">
        <f t="shared" si="1"/>
        <v>0</v>
      </c>
      <c r="Q123" s="169">
        <v>0</v>
      </c>
      <c r="R123" s="169">
        <f t="shared" si="2"/>
        <v>0</v>
      </c>
      <c r="S123" s="169">
        <v>0</v>
      </c>
      <c r="T123" s="170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71" t="s">
        <v>203</v>
      </c>
      <c r="AT123" s="171" t="s">
        <v>199</v>
      </c>
      <c r="AU123" s="171" t="s">
        <v>87</v>
      </c>
      <c r="AY123" s="14" t="s">
        <v>196</v>
      </c>
      <c r="BE123" s="172">
        <f t="shared" si="4"/>
        <v>0</v>
      </c>
      <c r="BF123" s="172">
        <f t="shared" si="5"/>
        <v>0</v>
      </c>
      <c r="BG123" s="172">
        <f t="shared" si="6"/>
        <v>0</v>
      </c>
      <c r="BH123" s="172">
        <f t="shared" si="7"/>
        <v>0</v>
      </c>
      <c r="BI123" s="172">
        <f t="shared" si="8"/>
        <v>0</v>
      </c>
      <c r="BJ123" s="14" t="s">
        <v>204</v>
      </c>
      <c r="BK123" s="172">
        <f t="shared" si="9"/>
        <v>0</v>
      </c>
      <c r="BL123" s="14" t="s">
        <v>203</v>
      </c>
      <c r="BM123" s="171" t="s">
        <v>241</v>
      </c>
    </row>
    <row r="124" spans="1:65" s="2" customFormat="1" ht="16.5" customHeight="1">
      <c r="A124" s="29"/>
      <c r="B124" s="158"/>
      <c r="C124" s="159" t="s">
        <v>224</v>
      </c>
      <c r="D124" s="159" t="s">
        <v>199</v>
      </c>
      <c r="E124" s="160" t="s">
        <v>2620</v>
      </c>
      <c r="F124" s="161" t="s">
        <v>2621</v>
      </c>
      <c r="G124" s="162" t="s">
        <v>2292</v>
      </c>
      <c r="H124" s="163">
        <v>1</v>
      </c>
      <c r="I124" s="164"/>
      <c r="J124" s="165">
        <f t="shared" si="0"/>
        <v>0</v>
      </c>
      <c r="K124" s="166"/>
      <c r="L124" s="30"/>
      <c r="M124" s="167" t="s">
        <v>1</v>
      </c>
      <c r="N124" s="168" t="s">
        <v>45</v>
      </c>
      <c r="O124" s="55"/>
      <c r="P124" s="169">
        <f t="shared" si="1"/>
        <v>0</v>
      </c>
      <c r="Q124" s="169">
        <v>0</v>
      </c>
      <c r="R124" s="169">
        <f t="shared" si="2"/>
        <v>0</v>
      </c>
      <c r="S124" s="169">
        <v>0</v>
      </c>
      <c r="T124" s="170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71" t="s">
        <v>203</v>
      </c>
      <c r="AT124" s="171" t="s">
        <v>199</v>
      </c>
      <c r="AU124" s="171" t="s">
        <v>87</v>
      </c>
      <c r="AY124" s="14" t="s">
        <v>196</v>
      </c>
      <c r="BE124" s="172">
        <f t="shared" si="4"/>
        <v>0</v>
      </c>
      <c r="BF124" s="172">
        <f t="shared" si="5"/>
        <v>0</v>
      </c>
      <c r="BG124" s="172">
        <f t="shared" si="6"/>
        <v>0</v>
      </c>
      <c r="BH124" s="172">
        <f t="shared" si="7"/>
        <v>0</v>
      </c>
      <c r="BI124" s="172">
        <f t="shared" si="8"/>
        <v>0</v>
      </c>
      <c r="BJ124" s="14" t="s">
        <v>204</v>
      </c>
      <c r="BK124" s="172">
        <f t="shared" si="9"/>
        <v>0</v>
      </c>
      <c r="BL124" s="14" t="s">
        <v>203</v>
      </c>
      <c r="BM124" s="171" t="s">
        <v>249</v>
      </c>
    </row>
    <row r="125" spans="1:65" s="2" customFormat="1" ht="16.5" customHeight="1">
      <c r="A125" s="29"/>
      <c r="B125" s="158"/>
      <c r="C125" s="159" t="s">
        <v>228</v>
      </c>
      <c r="D125" s="159" t="s">
        <v>199</v>
      </c>
      <c r="E125" s="160" t="s">
        <v>2622</v>
      </c>
      <c r="F125" s="161" t="s">
        <v>2623</v>
      </c>
      <c r="G125" s="162" t="s">
        <v>2292</v>
      </c>
      <c r="H125" s="163">
        <v>1</v>
      </c>
      <c r="I125" s="164"/>
      <c r="J125" s="165">
        <f t="shared" si="0"/>
        <v>0</v>
      </c>
      <c r="K125" s="166"/>
      <c r="L125" s="30"/>
      <c r="M125" s="167" t="s">
        <v>1</v>
      </c>
      <c r="N125" s="168" t="s">
        <v>45</v>
      </c>
      <c r="O125" s="55"/>
      <c r="P125" s="169">
        <f t="shared" si="1"/>
        <v>0</v>
      </c>
      <c r="Q125" s="169">
        <v>0</v>
      </c>
      <c r="R125" s="169">
        <f t="shared" si="2"/>
        <v>0</v>
      </c>
      <c r="S125" s="169">
        <v>0</v>
      </c>
      <c r="T125" s="170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1" t="s">
        <v>203</v>
      </c>
      <c r="AT125" s="171" t="s">
        <v>199</v>
      </c>
      <c r="AU125" s="171" t="s">
        <v>87</v>
      </c>
      <c r="AY125" s="14" t="s">
        <v>196</v>
      </c>
      <c r="BE125" s="172">
        <f t="shared" si="4"/>
        <v>0</v>
      </c>
      <c r="BF125" s="172">
        <f t="shared" si="5"/>
        <v>0</v>
      </c>
      <c r="BG125" s="172">
        <f t="shared" si="6"/>
        <v>0</v>
      </c>
      <c r="BH125" s="172">
        <f t="shared" si="7"/>
        <v>0</v>
      </c>
      <c r="BI125" s="172">
        <f t="shared" si="8"/>
        <v>0</v>
      </c>
      <c r="BJ125" s="14" t="s">
        <v>204</v>
      </c>
      <c r="BK125" s="172">
        <f t="shared" si="9"/>
        <v>0</v>
      </c>
      <c r="BL125" s="14" t="s">
        <v>203</v>
      </c>
      <c r="BM125" s="171" t="s">
        <v>257</v>
      </c>
    </row>
    <row r="126" spans="1:65" s="2" customFormat="1" ht="16.5" customHeight="1">
      <c r="A126" s="29"/>
      <c r="B126" s="158"/>
      <c r="C126" s="159" t="s">
        <v>237</v>
      </c>
      <c r="D126" s="159" t="s">
        <v>199</v>
      </c>
      <c r="E126" s="160" t="s">
        <v>2624</v>
      </c>
      <c r="F126" s="161" t="s">
        <v>2625</v>
      </c>
      <c r="G126" s="162" t="s">
        <v>2292</v>
      </c>
      <c r="H126" s="163">
        <v>1</v>
      </c>
      <c r="I126" s="164"/>
      <c r="J126" s="165">
        <f t="shared" si="0"/>
        <v>0</v>
      </c>
      <c r="K126" s="166"/>
      <c r="L126" s="30"/>
      <c r="M126" s="167" t="s">
        <v>1</v>
      </c>
      <c r="N126" s="168" t="s">
        <v>45</v>
      </c>
      <c r="O126" s="55"/>
      <c r="P126" s="169">
        <f t="shared" si="1"/>
        <v>0</v>
      </c>
      <c r="Q126" s="169">
        <v>0</v>
      </c>
      <c r="R126" s="169">
        <f t="shared" si="2"/>
        <v>0</v>
      </c>
      <c r="S126" s="169">
        <v>0</v>
      </c>
      <c r="T126" s="170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71" t="s">
        <v>203</v>
      </c>
      <c r="AT126" s="171" t="s">
        <v>199</v>
      </c>
      <c r="AU126" s="171" t="s">
        <v>87</v>
      </c>
      <c r="AY126" s="14" t="s">
        <v>196</v>
      </c>
      <c r="BE126" s="172">
        <f t="shared" si="4"/>
        <v>0</v>
      </c>
      <c r="BF126" s="172">
        <f t="shared" si="5"/>
        <v>0</v>
      </c>
      <c r="BG126" s="172">
        <f t="shared" si="6"/>
        <v>0</v>
      </c>
      <c r="BH126" s="172">
        <f t="shared" si="7"/>
        <v>0</v>
      </c>
      <c r="BI126" s="172">
        <f t="shared" si="8"/>
        <v>0</v>
      </c>
      <c r="BJ126" s="14" t="s">
        <v>204</v>
      </c>
      <c r="BK126" s="172">
        <f t="shared" si="9"/>
        <v>0</v>
      </c>
      <c r="BL126" s="14" t="s">
        <v>203</v>
      </c>
      <c r="BM126" s="171" t="s">
        <v>265</v>
      </c>
    </row>
    <row r="127" spans="1:65" s="2" customFormat="1" ht="16.5" customHeight="1">
      <c r="A127" s="29"/>
      <c r="B127" s="158"/>
      <c r="C127" s="159" t="s">
        <v>245</v>
      </c>
      <c r="D127" s="159" t="s">
        <v>199</v>
      </c>
      <c r="E127" s="160" t="s">
        <v>2626</v>
      </c>
      <c r="F127" s="161" t="s">
        <v>2627</v>
      </c>
      <c r="G127" s="162" t="s">
        <v>222</v>
      </c>
      <c r="H127" s="163">
        <v>30</v>
      </c>
      <c r="I127" s="164"/>
      <c r="J127" s="165">
        <f t="shared" si="0"/>
        <v>0</v>
      </c>
      <c r="K127" s="166"/>
      <c r="L127" s="30"/>
      <c r="M127" s="167" t="s">
        <v>1</v>
      </c>
      <c r="N127" s="168" t="s">
        <v>45</v>
      </c>
      <c r="O127" s="55"/>
      <c r="P127" s="169">
        <f t="shared" si="1"/>
        <v>0</v>
      </c>
      <c r="Q127" s="169">
        <v>0</v>
      </c>
      <c r="R127" s="169">
        <f t="shared" si="2"/>
        <v>0</v>
      </c>
      <c r="S127" s="169">
        <v>0</v>
      </c>
      <c r="T127" s="170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1" t="s">
        <v>203</v>
      </c>
      <c r="AT127" s="171" t="s">
        <v>199</v>
      </c>
      <c r="AU127" s="171" t="s">
        <v>87</v>
      </c>
      <c r="AY127" s="14" t="s">
        <v>196</v>
      </c>
      <c r="BE127" s="172">
        <f t="shared" si="4"/>
        <v>0</v>
      </c>
      <c r="BF127" s="172">
        <f t="shared" si="5"/>
        <v>0</v>
      </c>
      <c r="BG127" s="172">
        <f t="shared" si="6"/>
        <v>0</v>
      </c>
      <c r="BH127" s="172">
        <f t="shared" si="7"/>
        <v>0</v>
      </c>
      <c r="BI127" s="172">
        <f t="shared" si="8"/>
        <v>0</v>
      </c>
      <c r="BJ127" s="14" t="s">
        <v>204</v>
      </c>
      <c r="BK127" s="172">
        <f t="shared" si="9"/>
        <v>0</v>
      </c>
      <c r="BL127" s="14" t="s">
        <v>203</v>
      </c>
      <c r="BM127" s="171" t="s">
        <v>271</v>
      </c>
    </row>
    <row r="128" spans="1:65" s="2" customFormat="1" ht="16.5" customHeight="1">
      <c r="A128" s="29"/>
      <c r="B128" s="158"/>
      <c r="C128" s="159" t="s">
        <v>249</v>
      </c>
      <c r="D128" s="159" t="s">
        <v>199</v>
      </c>
      <c r="E128" s="160" t="s">
        <v>2628</v>
      </c>
      <c r="F128" s="161" t="s">
        <v>2629</v>
      </c>
      <c r="G128" s="162" t="s">
        <v>2292</v>
      </c>
      <c r="H128" s="163">
        <v>1</v>
      </c>
      <c r="I128" s="164"/>
      <c r="J128" s="165">
        <f t="shared" si="0"/>
        <v>0</v>
      </c>
      <c r="K128" s="166"/>
      <c r="L128" s="30"/>
      <c r="M128" s="167" t="s">
        <v>1</v>
      </c>
      <c r="N128" s="168" t="s">
        <v>45</v>
      </c>
      <c r="O128" s="55"/>
      <c r="P128" s="169">
        <f t="shared" si="1"/>
        <v>0</v>
      </c>
      <c r="Q128" s="169">
        <v>0</v>
      </c>
      <c r="R128" s="169">
        <f t="shared" si="2"/>
        <v>0</v>
      </c>
      <c r="S128" s="169">
        <v>0</v>
      </c>
      <c r="T128" s="170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71" t="s">
        <v>203</v>
      </c>
      <c r="AT128" s="171" t="s">
        <v>199</v>
      </c>
      <c r="AU128" s="171" t="s">
        <v>87</v>
      </c>
      <c r="AY128" s="14" t="s">
        <v>196</v>
      </c>
      <c r="BE128" s="172">
        <f t="shared" si="4"/>
        <v>0</v>
      </c>
      <c r="BF128" s="172">
        <f t="shared" si="5"/>
        <v>0</v>
      </c>
      <c r="BG128" s="172">
        <f t="shared" si="6"/>
        <v>0</v>
      </c>
      <c r="BH128" s="172">
        <f t="shared" si="7"/>
        <v>0</v>
      </c>
      <c r="BI128" s="172">
        <f t="shared" si="8"/>
        <v>0</v>
      </c>
      <c r="BJ128" s="14" t="s">
        <v>204</v>
      </c>
      <c r="BK128" s="172">
        <f t="shared" si="9"/>
        <v>0</v>
      </c>
      <c r="BL128" s="14" t="s">
        <v>203</v>
      </c>
      <c r="BM128" s="171" t="s">
        <v>279</v>
      </c>
    </row>
    <row r="129" spans="1:65" s="2" customFormat="1" ht="16.5" customHeight="1">
      <c r="A129" s="29"/>
      <c r="B129" s="158"/>
      <c r="C129" s="159" t="s">
        <v>253</v>
      </c>
      <c r="D129" s="159" t="s">
        <v>199</v>
      </c>
      <c r="E129" s="160" t="s">
        <v>2630</v>
      </c>
      <c r="F129" s="161" t="s">
        <v>2631</v>
      </c>
      <c r="G129" s="162" t="s">
        <v>2292</v>
      </c>
      <c r="H129" s="163">
        <v>1</v>
      </c>
      <c r="I129" s="164"/>
      <c r="J129" s="165">
        <f t="shared" si="0"/>
        <v>0</v>
      </c>
      <c r="K129" s="166"/>
      <c r="L129" s="30"/>
      <c r="M129" s="167" t="s">
        <v>1</v>
      </c>
      <c r="N129" s="168" t="s">
        <v>45</v>
      </c>
      <c r="O129" s="55"/>
      <c r="P129" s="169">
        <f t="shared" si="1"/>
        <v>0</v>
      </c>
      <c r="Q129" s="169">
        <v>0</v>
      </c>
      <c r="R129" s="169">
        <f t="shared" si="2"/>
        <v>0</v>
      </c>
      <c r="S129" s="169">
        <v>0</v>
      </c>
      <c r="T129" s="170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1" t="s">
        <v>203</v>
      </c>
      <c r="AT129" s="171" t="s">
        <v>199</v>
      </c>
      <c r="AU129" s="171" t="s">
        <v>87</v>
      </c>
      <c r="AY129" s="14" t="s">
        <v>196</v>
      </c>
      <c r="BE129" s="172">
        <f t="shared" si="4"/>
        <v>0</v>
      </c>
      <c r="BF129" s="172">
        <f t="shared" si="5"/>
        <v>0</v>
      </c>
      <c r="BG129" s="172">
        <f t="shared" si="6"/>
        <v>0</v>
      </c>
      <c r="BH129" s="172">
        <f t="shared" si="7"/>
        <v>0</v>
      </c>
      <c r="BI129" s="172">
        <f t="shared" si="8"/>
        <v>0</v>
      </c>
      <c r="BJ129" s="14" t="s">
        <v>204</v>
      </c>
      <c r="BK129" s="172">
        <f t="shared" si="9"/>
        <v>0</v>
      </c>
      <c r="BL129" s="14" t="s">
        <v>203</v>
      </c>
      <c r="BM129" s="171" t="s">
        <v>286</v>
      </c>
    </row>
    <row r="130" spans="1:65" s="2" customFormat="1" ht="16.5" customHeight="1">
      <c r="A130" s="29"/>
      <c r="B130" s="158"/>
      <c r="C130" s="159" t="s">
        <v>257</v>
      </c>
      <c r="D130" s="159" t="s">
        <v>199</v>
      </c>
      <c r="E130" s="160" t="s">
        <v>2632</v>
      </c>
      <c r="F130" s="161" t="s">
        <v>2633</v>
      </c>
      <c r="G130" s="162" t="s">
        <v>2292</v>
      </c>
      <c r="H130" s="163">
        <v>1</v>
      </c>
      <c r="I130" s="164"/>
      <c r="J130" s="165">
        <f t="shared" si="0"/>
        <v>0</v>
      </c>
      <c r="K130" s="166"/>
      <c r="L130" s="30"/>
      <c r="M130" s="167" t="s">
        <v>1</v>
      </c>
      <c r="N130" s="168" t="s">
        <v>45</v>
      </c>
      <c r="O130" s="55"/>
      <c r="P130" s="169">
        <f t="shared" si="1"/>
        <v>0</v>
      </c>
      <c r="Q130" s="169">
        <v>0</v>
      </c>
      <c r="R130" s="169">
        <f t="shared" si="2"/>
        <v>0</v>
      </c>
      <c r="S130" s="169">
        <v>0</v>
      </c>
      <c r="T130" s="170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1" t="s">
        <v>203</v>
      </c>
      <c r="AT130" s="171" t="s">
        <v>199</v>
      </c>
      <c r="AU130" s="171" t="s">
        <v>87</v>
      </c>
      <c r="AY130" s="14" t="s">
        <v>196</v>
      </c>
      <c r="BE130" s="172">
        <f t="shared" si="4"/>
        <v>0</v>
      </c>
      <c r="BF130" s="172">
        <f t="shared" si="5"/>
        <v>0</v>
      </c>
      <c r="BG130" s="172">
        <f t="shared" si="6"/>
        <v>0</v>
      </c>
      <c r="BH130" s="172">
        <f t="shared" si="7"/>
        <v>0</v>
      </c>
      <c r="BI130" s="172">
        <f t="shared" si="8"/>
        <v>0</v>
      </c>
      <c r="BJ130" s="14" t="s">
        <v>204</v>
      </c>
      <c r="BK130" s="172">
        <f t="shared" si="9"/>
        <v>0</v>
      </c>
      <c r="BL130" s="14" t="s">
        <v>203</v>
      </c>
      <c r="BM130" s="171" t="s">
        <v>294</v>
      </c>
    </row>
    <row r="131" spans="1:65" s="2" customFormat="1" ht="16.5" customHeight="1">
      <c r="A131" s="29"/>
      <c r="B131" s="158"/>
      <c r="C131" s="159" t="s">
        <v>8</v>
      </c>
      <c r="D131" s="159" t="s">
        <v>199</v>
      </c>
      <c r="E131" s="160" t="s">
        <v>2634</v>
      </c>
      <c r="F131" s="161" t="s">
        <v>2635</v>
      </c>
      <c r="G131" s="162" t="s">
        <v>2429</v>
      </c>
      <c r="H131" s="163">
        <v>4</v>
      </c>
      <c r="I131" s="164"/>
      <c r="J131" s="165">
        <f t="shared" si="0"/>
        <v>0</v>
      </c>
      <c r="K131" s="166"/>
      <c r="L131" s="30"/>
      <c r="M131" s="167" t="s">
        <v>1</v>
      </c>
      <c r="N131" s="168" t="s">
        <v>45</v>
      </c>
      <c r="O131" s="55"/>
      <c r="P131" s="169">
        <f t="shared" si="1"/>
        <v>0</v>
      </c>
      <c r="Q131" s="169">
        <v>0</v>
      </c>
      <c r="R131" s="169">
        <f t="shared" si="2"/>
        <v>0</v>
      </c>
      <c r="S131" s="169">
        <v>0</v>
      </c>
      <c r="T131" s="170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1" t="s">
        <v>203</v>
      </c>
      <c r="AT131" s="171" t="s">
        <v>199</v>
      </c>
      <c r="AU131" s="171" t="s">
        <v>87</v>
      </c>
      <c r="AY131" s="14" t="s">
        <v>196</v>
      </c>
      <c r="BE131" s="172">
        <f t="shared" si="4"/>
        <v>0</v>
      </c>
      <c r="BF131" s="172">
        <f t="shared" si="5"/>
        <v>0</v>
      </c>
      <c r="BG131" s="172">
        <f t="shared" si="6"/>
        <v>0</v>
      </c>
      <c r="BH131" s="172">
        <f t="shared" si="7"/>
        <v>0</v>
      </c>
      <c r="BI131" s="172">
        <f t="shared" si="8"/>
        <v>0</v>
      </c>
      <c r="BJ131" s="14" t="s">
        <v>204</v>
      </c>
      <c r="BK131" s="172">
        <f t="shared" si="9"/>
        <v>0</v>
      </c>
      <c r="BL131" s="14" t="s">
        <v>203</v>
      </c>
      <c r="BM131" s="171" t="s">
        <v>302</v>
      </c>
    </row>
    <row r="132" spans="1:65" s="2" customFormat="1" ht="16.5" customHeight="1">
      <c r="A132" s="29"/>
      <c r="B132" s="158"/>
      <c r="C132" s="159" t="s">
        <v>265</v>
      </c>
      <c r="D132" s="159" t="s">
        <v>199</v>
      </c>
      <c r="E132" s="160" t="s">
        <v>2636</v>
      </c>
      <c r="F132" s="161" t="s">
        <v>2637</v>
      </c>
      <c r="G132" s="162" t="s">
        <v>2429</v>
      </c>
      <c r="H132" s="163">
        <v>12</v>
      </c>
      <c r="I132" s="164"/>
      <c r="J132" s="165">
        <f t="shared" si="0"/>
        <v>0</v>
      </c>
      <c r="K132" s="166"/>
      <c r="L132" s="30"/>
      <c r="M132" s="167" t="s">
        <v>1</v>
      </c>
      <c r="N132" s="168" t="s">
        <v>45</v>
      </c>
      <c r="O132" s="55"/>
      <c r="P132" s="169">
        <f t="shared" si="1"/>
        <v>0</v>
      </c>
      <c r="Q132" s="169">
        <v>0</v>
      </c>
      <c r="R132" s="169">
        <f t="shared" si="2"/>
        <v>0</v>
      </c>
      <c r="S132" s="169">
        <v>0</v>
      </c>
      <c r="T132" s="170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1" t="s">
        <v>203</v>
      </c>
      <c r="AT132" s="171" t="s">
        <v>199</v>
      </c>
      <c r="AU132" s="171" t="s">
        <v>87</v>
      </c>
      <c r="AY132" s="14" t="s">
        <v>196</v>
      </c>
      <c r="BE132" s="172">
        <f t="shared" si="4"/>
        <v>0</v>
      </c>
      <c r="BF132" s="172">
        <f t="shared" si="5"/>
        <v>0</v>
      </c>
      <c r="BG132" s="172">
        <f t="shared" si="6"/>
        <v>0</v>
      </c>
      <c r="BH132" s="172">
        <f t="shared" si="7"/>
        <v>0</v>
      </c>
      <c r="BI132" s="172">
        <f t="shared" si="8"/>
        <v>0</v>
      </c>
      <c r="BJ132" s="14" t="s">
        <v>204</v>
      </c>
      <c r="BK132" s="172">
        <f t="shared" si="9"/>
        <v>0</v>
      </c>
      <c r="BL132" s="14" t="s">
        <v>203</v>
      </c>
      <c r="BM132" s="171" t="s">
        <v>308</v>
      </c>
    </row>
    <row r="133" spans="1:65" s="2" customFormat="1" ht="16.5" customHeight="1">
      <c r="A133" s="29"/>
      <c r="B133" s="158"/>
      <c r="C133" s="159" t="s">
        <v>267</v>
      </c>
      <c r="D133" s="159" t="s">
        <v>199</v>
      </c>
      <c r="E133" s="160" t="s">
        <v>2638</v>
      </c>
      <c r="F133" s="161" t="s">
        <v>2639</v>
      </c>
      <c r="G133" s="162" t="s">
        <v>2292</v>
      </c>
      <c r="H133" s="163">
        <v>1</v>
      </c>
      <c r="I133" s="164"/>
      <c r="J133" s="165">
        <f t="shared" si="0"/>
        <v>0</v>
      </c>
      <c r="K133" s="166"/>
      <c r="L133" s="30"/>
      <c r="M133" s="184" t="s">
        <v>1</v>
      </c>
      <c r="N133" s="185" t="s">
        <v>45</v>
      </c>
      <c r="O133" s="186"/>
      <c r="P133" s="187">
        <f t="shared" si="1"/>
        <v>0</v>
      </c>
      <c r="Q133" s="187">
        <v>0</v>
      </c>
      <c r="R133" s="187">
        <f t="shared" si="2"/>
        <v>0</v>
      </c>
      <c r="S133" s="187">
        <v>0</v>
      </c>
      <c r="T133" s="188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1" t="s">
        <v>203</v>
      </c>
      <c r="AT133" s="171" t="s">
        <v>199</v>
      </c>
      <c r="AU133" s="171" t="s">
        <v>87</v>
      </c>
      <c r="AY133" s="14" t="s">
        <v>196</v>
      </c>
      <c r="BE133" s="172">
        <f t="shared" si="4"/>
        <v>0</v>
      </c>
      <c r="BF133" s="172">
        <f t="shared" si="5"/>
        <v>0</v>
      </c>
      <c r="BG133" s="172">
        <f t="shared" si="6"/>
        <v>0</v>
      </c>
      <c r="BH133" s="172">
        <f t="shared" si="7"/>
        <v>0</v>
      </c>
      <c r="BI133" s="172">
        <f t="shared" si="8"/>
        <v>0</v>
      </c>
      <c r="BJ133" s="14" t="s">
        <v>204</v>
      </c>
      <c r="BK133" s="172">
        <f t="shared" si="9"/>
        <v>0</v>
      </c>
      <c r="BL133" s="14" t="s">
        <v>203</v>
      </c>
      <c r="BM133" s="171" t="s">
        <v>314</v>
      </c>
    </row>
    <row r="134" spans="1:65" s="2" customFormat="1" ht="6.95" customHeight="1">
      <c r="A134" s="29"/>
      <c r="B134" s="44"/>
      <c r="C134" s="45"/>
      <c r="D134" s="45"/>
      <c r="E134" s="45"/>
      <c r="F134" s="45"/>
      <c r="G134" s="45"/>
      <c r="H134" s="45"/>
      <c r="I134" s="117"/>
      <c r="J134" s="45"/>
      <c r="K134" s="45"/>
      <c r="L134" s="30"/>
      <c r="M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</sheetData>
  <autoFilter ref="C116:K133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08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4" t="s">
        <v>133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87</v>
      </c>
    </row>
    <row r="4" spans="1:46" s="1" customFormat="1" ht="24.95" hidden="1" customHeight="1">
      <c r="B4" s="17"/>
      <c r="D4" s="18" t="s">
        <v>153</v>
      </c>
      <c r="I4" s="90"/>
      <c r="L4" s="17"/>
      <c r="M4" s="92" t="s">
        <v>10</v>
      </c>
      <c r="AT4" s="14" t="s">
        <v>3</v>
      </c>
    </row>
    <row r="5" spans="1:46" s="1" customFormat="1" ht="6.95" hidden="1" customHeight="1">
      <c r="B5" s="17"/>
      <c r="I5" s="90"/>
      <c r="L5" s="17"/>
    </row>
    <row r="6" spans="1:46" s="1" customFormat="1" ht="12" hidden="1" customHeight="1">
      <c r="B6" s="17"/>
      <c r="D6" s="24" t="s">
        <v>16</v>
      </c>
      <c r="I6" s="90"/>
      <c r="L6" s="17"/>
    </row>
    <row r="7" spans="1:46" s="1" customFormat="1" ht="16.5" hidden="1" customHeight="1">
      <c r="B7" s="17"/>
      <c r="E7" s="223" t="str">
        <f>'Rekapitulace stavby'!K6</f>
        <v>Revitalizace polyfunkčního bytového domu- ul.Petra Křičky č.p.3106, 3373 - Ostrava</v>
      </c>
      <c r="F7" s="224"/>
      <c r="G7" s="224"/>
      <c r="H7" s="224"/>
      <c r="I7" s="90"/>
      <c r="L7" s="17"/>
    </row>
    <row r="8" spans="1:46" s="2" customFormat="1" ht="12" hidden="1" customHeight="1">
      <c r="A8" s="29"/>
      <c r="B8" s="30"/>
      <c r="C8" s="29"/>
      <c r="D8" s="24" t="s">
        <v>154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hidden="1" customHeight="1">
      <c r="A9" s="29"/>
      <c r="B9" s="30"/>
      <c r="C9" s="29"/>
      <c r="D9" s="29"/>
      <c r="E9" s="210" t="s">
        <v>2649</v>
      </c>
      <c r="F9" s="225"/>
      <c r="G9" s="225"/>
      <c r="H9" s="225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 hidden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hidden="1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20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hidden="1" customHeight="1">
      <c r="A12" s="29"/>
      <c r="B12" s="30"/>
      <c r="C12" s="29"/>
      <c r="D12" s="24" t="s">
        <v>21</v>
      </c>
      <c r="E12" s="29"/>
      <c r="F12" s="22" t="s">
        <v>27</v>
      </c>
      <c r="G12" s="29"/>
      <c r="H12" s="29"/>
      <c r="I12" s="94" t="s">
        <v>23</v>
      </c>
      <c r="J12" s="52" t="str">
        <f>'Rekapitulace stavby'!AN8</f>
        <v>6. 3. 2020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hidden="1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hidden="1" customHeight="1">
      <c r="A14" s="29"/>
      <c r="B14" s="30"/>
      <c r="C14" s="29"/>
      <c r="D14" s="24" t="s">
        <v>25</v>
      </c>
      <c r="E14" s="29"/>
      <c r="F14" s="29"/>
      <c r="G14" s="29"/>
      <c r="H14" s="29"/>
      <c r="I14" s="94" t="s">
        <v>26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hidden="1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28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hidden="1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hidden="1" customHeight="1">
      <c r="A17" s="29"/>
      <c r="B17" s="30"/>
      <c r="C17" s="29"/>
      <c r="D17" s="24" t="s">
        <v>29</v>
      </c>
      <c r="E17" s="29"/>
      <c r="F17" s="29"/>
      <c r="G17" s="29"/>
      <c r="H17" s="29"/>
      <c r="I17" s="94" t="s">
        <v>26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hidden="1" customHeight="1">
      <c r="A18" s="29"/>
      <c r="B18" s="30"/>
      <c r="C18" s="29"/>
      <c r="D18" s="29"/>
      <c r="E18" s="226" t="str">
        <f>'Rekapitulace stavby'!E14</f>
        <v>Vyplň údaj</v>
      </c>
      <c r="F18" s="196"/>
      <c r="G18" s="196"/>
      <c r="H18" s="196"/>
      <c r="I18" s="94" t="s">
        <v>28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hidden="1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hidden="1" customHeight="1">
      <c r="A20" s="29"/>
      <c r="B20" s="30"/>
      <c r="C20" s="29"/>
      <c r="D20" s="24" t="s">
        <v>31</v>
      </c>
      <c r="E20" s="29"/>
      <c r="F20" s="29"/>
      <c r="G20" s="29"/>
      <c r="H20" s="29"/>
      <c r="I20" s="94" t="s">
        <v>26</v>
      </c>
      <c r="J20" s="22" t="str">
        <f>IF('Rekapitulace stavby'!AN16="","",'Rekapitulace stavby'!AN16)</f>
        <v>25872494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hidden="1" customHeight="1">
      <c r="A21" s="29"/>
      <c r="B21" s="30"/>
      <c r="C21" s="29"/>
      <c r="D21" s="29"/>
      <c r="E21" s="22" t="str">
        <f>IF('Rekapitulace stavby'!E17="","",'Rekapitulace stavby'!E17)</f>
        <v>MS-projekce s.r.o.</v>
      </c>
      <c r="F21" s="29"/>
      <c r="G21" s="29"/>
      <c r="H21" s="29"/>
      <c r="I21" s="94" t="s">
        <v>28</v>
      </c>
      <c r="J21" s="22" t="str">
        <f>IF('Rekapitulace stavby'!AN17="","",'Rekapitulace stavby'!AN17)</f>
        <v>CZ25872494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hidden="1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hidden="1" customHeight="1">
      <c r="A23" s="29"/>
      <c r="B23" s="30"/>
      <c r="C23" s="29"/>
      <c r="D23" s="24" t="s">
        <v>36</v>
      </c>
      <c r="E23" s="29"/>
      <c r="F23" s="29"/>
      <c r="G23" s="29"/>
      <c r="H23" s="29"/>
      <c r="I23" s="94" t="s">
        <v>26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hidden="1" customHeight="1">
      <c r="A24" s="29"/>
      <c r="B24" s="30"/>
      <c r="C24" s="29"/>
      <c r="D24" s="29"/>
      <c r="E24" s="22" t="str">
        <f>IF('Rekapitulace stavby'!E20="","",'Rekapitulace stavby'!E20)</f>
        <v/>
      </c>
      <c r="F24" s="29"/>
      <c r="G24" s="29"/>
      <c r="H24" s="29"/>
      <c r="I24" s="94" t="s">
        <v>28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hidden="1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hidden="1" customHeight="1">
      <c r="A26" s="29"/>
      <c r="B26" s="30"/>
      <c r="C26" s="29"/>
      <c r="D26" s="24" t="s">
        <v>38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hidden="1" customHeight="1">
      <c r="A27" s="95"/>
      <c r="B27" s="96"/>
      <c r="C27" s="95"/>
      <c r="D27" s="95"/>
      <c r="E27" s="201" t="s">
        <v>1</v>
      </c>
      <c r="F27" s="201"/>
      <c r="G27" s="201"/>
      <c r="H27" s="201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hidden="1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hidden="1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hidden="1" customHeight="1">
      <c r="A30" s="29"/>
      <c r="B30" s="30"/>
      <c r="C30" s="29"/>
      <c r="D30" s="100" t="s">
        <v>39</v>
      </c>
      <c r="E30" s="29"/>
      <c r="F30" s="29"/>
      <c r="G30" s="29"/>
      <c r="H30" s="29"/>
      <c r="I30" s="93"/>
      <c r="J30" s="68">
        <f>ROUND(J120,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hidden="1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hidden="1" customHeight="1">
      <c r="A32" s="29"/>
      <c r="B32" s="30"/>
      <c r="C32" s="29"/>
      <c r="D32" s="29"/>
      <c r="E32" s="29"/>
      <c r="F32" s="33" t="s">
        <v>41</v>
      </c>
      <c r="G32" s="29"/>
      <c r="H32" s="29"/>
      <c r="I32" s="101" t="s">
        <v>40</v>
      </c>
      <c r="J32" s="33" t="s">
        <v>42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102" t="s">
        <v>43</v>
      </c>
      <c r="E33" s="24" t="s">
        <v>44</v>
      </c>
      <c r="F33" s="103">
        <f>ROUND((SUM(BE120:BE156)),  2)</f>
        <v>0</v>
      </c>
      <c r="G33" s="29"/>
      <c r="H33" s="29"/>
      <c r="I33" s="104">
        <v>0.21</v>
      </c>
      <c r="J33" s="103">
        <f>ROUND(((SUM(BE120:BE156))*I33),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4" t="s">
        <v>45</v>
      </c>
      <c r="F34" s="103">
        <f>ROUND((SUM(BF120:BF156)),  2)</f>
        <v>0</v>
      </c>
      <c r="G34" s="29"/>
      <c r="H34" s="29"/>
      <c r="I34" s="104">
        <v>0.15</v>
      </c>
      <c r="J34" s="103">
        <f>ROUND(((SUM(BF120:BF156))*I34),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46</v>
      </c>
      <c r="F35" s="103">
        <f>ROUND((SUM(BG120:BG156)),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47</v>
      </c>
      <c r="F36" s="103">
        <f>ROUND((SUM(BH120:BH156)),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48</v>
      </c>
      <c r="F37" s="103">
        <f>ROUND((SUM(BI120:BI156)),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hidden="1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hidden="1" customHeight="1">
      <c r="A39" s="29"/>
      <c r="B39" s="30"/>
      <c r="C39" s="105"/>
      <c r="D39" s="106" t="s">
        <v>49</v>
      </c>
      <c r="E39" s="57"/>
      <c r="F39" s="57"/>
      <c r="G39" s="107" t="s">
        <v>50</v>
      </c>
      <c r="H39" s="108" t="s">
        <v>51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hidden="1" customHeight="1">
      <c r="B41" s="17"/>
      <c r="I41" s="90"/>
      <c r="L41" s="17"/>
    </row>
    <row r="42" spans="1:31" s="1" customFormat="1" ht="14.45" hidden="1" customHeight="1">
      <c r="B42" s="17"/>
      <c r="I42" s="90"/>
      <c r="L42" s="17"/>
    </row>
    <row r="43" spans="1:31" s="1" customFormat="1" ht="14.45" hidden="1" customHeight="1">
      <c r="B43" s="17"/>
      <c r="I43" s="90"/>
      <c r="L43" s="17"/>
    </row>
    <row r="44" spans="1:31" s="1" customFormat="1" ht="14.45" hidden="1" customHeight="1">
      <c r="B44" s="17"/>
      <c r="I44" s="90"/>
      <c r="L44" s="17"/>
    </row>
    <row r="45" spans="1:31" s="1" customFormat="1" ht="14.45" hidden="1" customHeight="1">
      <c r="B45" s="17"/>
      <c r="I45" s="90"/>
      <c r="L45" s="17"/>
    </row>
    <row r="46" spans="1:31" s="1" customFormat="1" ht="14.45" hidden="1" customHeight="1">
      <c r="B46" s="17"/>
      <c r="I46" s="90"/>
      <c r="L46" s="17"/>
    </row>
    <row r="47" spans="1:31" s="1" customFormat="1" ht="14.45" hidden="1" customHeight="1">
      <c r="B47" s="17"/>
      <c r="I47" s="90"/>
      <c r="L47" s="17"/>
    </row>
    <row r="48" spans="1:31" s="1" customFormat="1" ht="14.45" hidden="1" customHeight="1">
      <c r="B48" s="17"/>
      <c r="I48" s="90"/>
      <c r="L48" s="17"/>
    </row>
    <row r="49" spans="1:31" s="1" customFormat="1" ht="14.45" hidden="1" customHeight="1">
      <c r="B49" s="17"/>
      <c r="I49" s="90"/>
      <c r="L49" s="17"/>
    </row>
    <row r="50" spans="1:31" s="2" customFormat="1" ht="14.45" hidden="1" customHeight="1">
      <c r="B50" s="39"/>
      <c r="D50" s="40" t="s">
        <v>52</v>
      </c>
      <c r="E50" s="41"/>
      <c r="F50" s="41"/>
      <c r="G50" s="40" t="s">
        <v>53</v>
      </c>
      <c r="H50" s="41"/>
      <c r="I50" s="112"/>
      <c r="J50" s="41"/>
      <c r="K50" s="41"/>
      <c r="L50" s="39"/>
    </row>
    <row r="51" spans="1:31" ht="11.25" hidden="1">
      <c r="B51" s="17"/>
      <c r="L51" s="17"/>
    </row>
    <row r="52" spans="1:31" ht="11.25" hidden="1">
      <c r="B52" s="17"/>
      <c r="L52" s="17"/>
    </row>
    <row r="53" spans="1:31" ht="11.25" hidden="1">
      <c r="B53" s="17"/>
      <c r="L53" s="17"/>
    </row>
    <row r="54" spans="1:31" ht="11.25" hidden="1">
      <c r="B54" s="17"/>
      <c r="L54" s="17"/>
    </row>
    <row r="55" spans="1:31" ht="11.25" hidden="1">
      <c r="B55" s="17"/>
      <c r="L55" s="17"/>
    </row>
    <row r="56" spans="1:31" ht="11.25" hidden="1">
      <c r="B56" s="17"/>
      <c r="L56" s="17"/>
    </row>
    <row r="57" spans="1:31" ht="11.25" hidden="1">
      <c r="B57" s="17"/>
      <c r="L57" s="17"/>
    </row>
    <row r="58" spans="1:31" ht="11.25" hidden="1">
      <c r="B58" s="17"/>
      <c r="L58" s="17"/>
    </row>
    <row r="59" spans="1:31" ht="11.25" hidden="1">
      <c r="B59" s="17"/>
      <c r="L59" s="17"/>
    </row>
    <row r="60" spans="1:31" ht="11.25" hidden="1">
      <c r="B60" s="17"/>
      <c r="L60" s="17"/>
    </row>
    <row r="61" spans="1:31" s="2" customFormat="1" ht="12.75" hidden="1">
      <c r="A61" s="29"/>
      <c r="B61" s="30"/>
      <c r="C61" s="29"/>
      <c r="D61" s="42" t="s">
        <v>54</v>
      </c>
      <c r="E61" s="32"/>
      <c r="F61" s="113" t="s">
        <v>55</v>
      </c>
      <c r="G61" s="42" t="s">
        <v>54</v>
      </c>
      <c r="H61" s="32"/>
      <c r="I61" s="114"/>
      <c r="J61" s="115" t="s">
        <v>55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 hidden="1">
      <c r="B62" s="17"/>
      <c r="L62" s="17"/>
    </row>
    <row r="63" spans="1:31" ht="11.25" hidden="1">
      <c r="B63" s="17"/>
      <c r="L63" s="17"/>
    </row>
    <row r="64" spans="1:31" ht="11.25" hidden="1">
      <c r="B64" s="17"/>
      <c r="L64" s="17"/>
    </row>
    <row r="65" spans="1:31" s="2" customFormat="1" ht="12.75" hidden="1">
      <c r="A65" s="29"/>
      <c r="B65" s="30"/>
      <c r="C65" s="29"/>
      <c r="D65" s="40" t="s">
        <v>56</v>
      </c>
      <c r="E65" s="43"/>
      <c r="F65" s="43"/>
      <c r="G65" s="40" t="s">
        <v>57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 hidden="1">
      <c r="B66" s="17"/>
      <c r="L66" s="17"/>
    </row>
    <row r="67" spans="1:31" ht="11.25" hidden="1">
      <c r="B67" s="17"/>
      <c r="L67" s="17"/>
    </row>
    <row r="68" spans="1:31" ht="11.25" hidden="1">
      <c r="B68" s="17"/>
      <c r="L68" s="17"/>
    </row>
    <row r="69" spans="1:31" ht="11.25" hidden="1">
      <c r="B69" s="17"/>
      <c r="L69" s="17"/>
    </row>
    <row r="70" spans="1:31" ht="11.25" hidden="1">
      <c r="B70" s="17"/>
      <c r="L70" s="17"/>
    </row>
    <row r="71" spans="1:31" ht="11.25" hidden="1">
      <c r="B71" s="17"/>
      <c r="L71" s="17"/>
    </row>
    <row r="72" spans="1:31" ht="11.25" hidden="1">
      <c r="B72" s="17"/>
      <c r="L72" s="17"/>
    </row>
    <row r="73" spans="1:31" ht="11.25" hidden="1">
      <c r="B73" s="17"/>
      <c r="L73" s="17"/>
    </row>
    <row r="74" spans="1:31" ht="11.25" hidden="1">
      <c r="B74" s="17"/>
      <c r="L74" s="17"/>
    </row>
    <row r="75" spans="1:31" ht="11.25" hidden="1">
      <c r="B75" s="17"/>
      <c r="L75" s="17"/>
    </row>
    <row r="76" spans="1:31" s="2" customFormat="1" ht="12.75" hidden="1">
      <c r="A76" s="29"/>
      <c r="B76" s="30"/>
      <c r="C76" s="29"/>
      <c r="D76" s="42" t="s">
        <v>54</v>
      </c>
      <c r="E76" s="32"/>
      <c r="F76" s="113" t="s">
        <v>55</v>
      </c>
      <c r="G76" s="42" t="s">
        <v>54</v>
      </c>
      <c r="H76" s="32"/>
      <c r="I76" s="114"/>
      <c r="J76" s="115" t="s">
        <v>55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hidden="1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hidden="1" customHeight="1">
      <c r="A82" s="29"/>
      <c r="B82" s="30"/>
      <c r="C82" s="18" t="s">
        <v>156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hidden="1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23" t="str">
        <f>E7</f>
        <v>Revitalizace polyfunkčního bytového domu- ul.Petra Křičky č.p.3106, 3373 - Ostrava</v>
      </c>
      <c r="F85" s="224"/>
      <c r="G85" s="224"/>
      <c r="H85" s="224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154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210" t="str">
        <f>E9</f>
        <v>0633 - BD č.p.3373 - Topení - č.p.22 - Uznatelné náklady</v>
      </c>
      <c r="F87" s="225"/>
      <c r="G87" s="225"/>
      <c r="H87" s="225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hidden="1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21</v>
      </c>
      <c r="D89" s="29"/>
      <c r="E89" s="29"/>
      <c r="F89" s="22" t="str">
        <f>F12</f>
        <v xml:space="preserve"> </v>
      </c>
      <c r="G89" s="29"/>
      <c r="H89" s="29"/>
      <c r="I89" s="94" t="s">
        <v>23</v>
      </c>
      <c r="J89" s="52" t="str">
        <f>IF(J12="","",J12)</f>
        <v>6. 3. 2020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hidden="1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hidden="1" customHeight="1">
      <c r="A91" s="29"/>
      <c r="B91" s="30"/>
      <c r="C91" s="24" t="s">
        <v>25</v>
      </c>
      <c r="D91" s="29"/>
      <c r="E91" s="29"/>
      <c r="F91" s="22" t="str">
        <f>E15</f>
        <v xml:space="preserve"> </v>
      </c>
      <c r="G91" s="29"/>
      <c r="H91" s="29"/>
      <c r="I91" s="94" t="s">
        <v>31</v>
      </c>
      <c r="J91" s="27" t="str">
        <f>E21</f>
        <v>MS-projekce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hidden="1" customHeight="1">
      <c r="A92" s="29"/>
      <c r="B92" s="30"/>
      <c r="C92" s="24" t="s">
        <v>29</v>
      </c>
      <c r="D92" s="29"/>
      <c r="E92" s="29"/>
      <c r="F92" s="22" t="str">
        <f>IF(E18="","",E18)</f>
        <v>Vyplň údaj</v>
      </c>
      <c r="G92" s="29"/>
      <c r="H92" s="29"/>
      <c r="I92" s="94" t="s">
        <v>36</v>
      </c>
      <c r="J92" s="27" t="str">
        <f>E24</f>
        <v/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9" t="s">
        <v>157</v>
      </c>
      <c r="D94" s="105"/>
      <c r="E94" s="105"/>
      <c r="F94" s="105"/>
      <c r="G94" s="105"/>
      <c r="H94" s="105"/>
      <c r="I94" s="120"/>
      <c r="J94" s="121" t="s">
        <v>158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hidden="1" customHeight="1">
      <c r="A96" s="29"/>
      <c r="B96" s="30"/>
      <c r="C96" s="122" t="s">
        <v>159</v>
      </c>
      <c r="D96" s="29"/>
      <c r="E96" s="29"/>
      <c r="F96" s="29"/>
      <c r="G96" s="29"/>
      <c r="H96" s="29"/>
      <c r="I96" s="93"/>
      <c r="J96" s="68">
        <f>J120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160</v>
      </c>
    </row>
    <row r="97" spans="1:31" s="9" customFormat="1" ht="24.95" hidden="1" customHeight="1">
      <c r="B97" s="123"/>
      <c r="D97" s="124" t="s">
        <v>2523</v>
      </c>
      <c r="E97" s="125"/>
      <c r="F97" s="125"/>
      <c r="G97" s="125"/>
      <c r="H97" s="125"/>
      <c r="I97" s="126"/>
      <c r="J97" s="127">
        <f>J121</f>
        <v>0</v>
      </c>
      <c r="L97" s="123"/>
    </row>
    <row r="98" spans="1:31" s="9" customFormat="1" ht="24.95" hidden="1" customHeight="1">
      <c r="B98" s="123"/>
      <c r="D98" s="124" t="s">
        <v>2524</v>
      </c>
      <c r="E98" s="125"/>
      <c r="F98" s="125"/>
      <c r="G98" s="125"/>
      <c r="H98" s="125"/>
      <c r="I98" s="126"/>
      <c r="J98" s="127">
        <f>J124</f>
        <v>0</v>
      </c>
      <c r="L98" s="123"/>
    </row>
    <row r="99" spans="1:31" s="9" customFormat="1" ht="24.95" hidden="1" customHeight="1">
      <c r="B99" s="123"/>
      <c r="D99" s="124" t="s">
        <v>2525</v>
      </c>
      <c r="E99" s="125"/>
      <c r="F99" s="125"/>
      <c r="G99" s="125"/>
      <c r="H99" s="125"/>
      <c r="I99" s="126"/>
      <c r="J99" s="127">
        <f>J128</f>
        <v>0</v>
      </c>
      <c r="L99" s="123"/>
    </row>
    <row r="100" spans="1:31" s="9" customFormat="1" ht="24.95" hidden="1" customHeight="1">
      <c r="B100" s="123"/>
      <c r="D100" s="124" t="s">
        <v>2526</v>
      </c>
      <c r="E100" s="125"/>
      <c r="F100" s="125"/>
      <c r="G100" s="125"/>
      <c r="H100" s="125"/>
      <c r="I100" s="126"/>
      <c r="J100" s="127">
        <f>J147</f>
        <v>0</v>
      </c>
      <c r="L100" s="123"/>
    </row>
    <row r="101" spans="1:31" s="2" customFormat="1" ht="21.75" hidden="1" customHeight="1">
      <c r="A101" s="29"/>
      <c r="B101" s="30"/>
      <c r="C101" s="29"/>
      <c r="D101" s="29"/>
      <c r="E101" s="29"/>
      <c r="F101" s="29"/>
      <c r="G101" s="29"/>
      <c r="H101" s="29"/>
      <c r="I101" s="93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31" s="2" customFormat="1" ht="6.95" hidden="1" customHeight="1">
      <c r="A102" s="29"/>
      <c r="B102" s="44"/>
      <c r="C102" s="45"/>
      <c r="D102" s="45"/>
      <c r="E102" s="45"/>
      <c r="F102" s="45"/>
      <c r="G102" s="45"/>
      <c r="H102" s="45"/>
      <c r="I102" s="117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ht="11.25" hidden="1"/>
    <row r="104" spans="1:31" ht="11.25" hidden="1"/>
    <row r="105" spans="1:31" ht="11.25" hidden="1"/>
    <row r="106" spans="1:31" s="2" customFormat="1" ht="6.95" customHeight="1">
      <c r="A106" s="29"/>
      <c r="B106" s="46"/>
      <c r="C106" s="47"/>
      <c r="D106" s="47"/>
      <c r="E106" s="47"/>
      <c r="F106" s="47"/>
      <c r="G106" s="47"/>
      <c r="H106" s="47"/>
      <c r="I106" s="118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24.95" customHeight="1">
      <c r="A107" s="29"/>
      <c r="B107" s="30"/>
      <c r="C107" s="18" t="s">
        <v>181</v>
      </c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16</v>
      </c>
      <c r="D109" s="29"/>
      <c r="E109" s="29"/>
      <c r="F109" s="29"/>
      <c r="G109" s="29"/>
      <c r="H109" s="29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23" t="str">
        <f>E7</f>
        <v>Revitalizace polyfunkčního bytového domu- ul.Petra Křičky č.p.3106, 3373 - Ostrava</v>
      </c>
      <c r="F110" s="224"/>
      <c r="G110" s="224"/>
      <c r="H110" s="224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154</v>
      </c>
      <c r="D111" s="29"/>
      <c r="E111" s="29"/>
      <c r="F111" s="29"/>
      <c r="G111" s="29"/>
      <c r="H111" s="29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10" t="str">
        <f>E9</f>
        <v>0633 - BD č.p.3373 - Topení - č.p.22 - Uznatelné náklady</v>
      </c>
      <c r="F112" s="225"/>
      <c r="G112" s="225"/>
      <c r="H112" s="225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93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21</v>
      </c>
      <c r="D114" s="29"/>
      <c r="E114" s="29"/>
      <c r="F114" s="22" t="str">
        <f>F12</f>
        <v xml:space="preserve"> </v>
      </c>
      <c r="G114" s="29"/>
      <c r="H114" s="29"/>
      <c r="I114" s="94" t="s">
        <v>23</v>
      </c>
      <c r="J114" s="52" t="str">
        <f>IF(J12="","",J12)</f>
        <v>6. 3. 2020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93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25</v>
      </c>
      <c r="D116" s="29"/>
      <c r="E116" s="29"/>
      <c r="F116" s="22" t="str">
        <f>E15</f>
        <v xml:space="preserve"> </v>
      </c>
      <c r="G116" s="29"/>
      <c r="H116" s="29"/>
      <c r="I116" s="94" t="s">
        <v>31</v>
      </c>
      <c r="J116" s="27" t="str">
        <f>E21</f>
        <v>MS-projekce s.r.o.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>
      <c r="A117" s="29"/>
      <c r="B117" s="30"/>
      <c r="C117" s="24" t="s">
        <v>29</v>
      </c>
      <c r="D117" s="29"/>
      <c r="E117" s="29"/>
      <c r="F117" s="22" t="str">
        <f>IF(E18="","",E18)</f>
        <v>Vyplň údaj</v>
      </c>
      <c r="G117" s="29"/>
      <c r="H117" s="29"/>
      <c r="I117" s="94" t="s">
        <v>36</v>
      </c>
      <c r="J117" s="27" t="str">
        <f>E24</f>
        <v/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0.35" customHeight="1">
      <c r="A118" s="29"/>
      <c r="B118" s="30"/>
      <c r="C118" s="29"/>
      <c r="D118" s="29"/>
      <c r="E118" s="29"/>
      <c r="F118" s="29"/>
      <c r="G118" s="29"/>
      <c r="H118" s="29"/>
      <c r="I118" s="93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11" customFormat="1" ht="29.25" customHeight="1">
      <c r="A119" s="133"/>
      <c r="B119" s="134"/>
      <c r="C119" s="135" t="s">
        <v>182</v>
      </c>
      <c r="D119" s="136" t="s">
        <v>64</v>
      </c>
      <c r="E119" s="136" t="s">
        <v>60</v>
      </c>
      <c r="F119" s="136" t="s">
        <v>61</v>
      </c>
      <c r="G119" s="136" t="s">
        <v>183</v>
      </c>
      <c r="H119" s="136" t="s">
        <v>184</v>
      </c>
      <c r="I119" s="137" t="s">
        <v>185</v>
      </c>
      <c r="J119" s="138" t="s">
        <v>158</v>
      </c>
      <c r="K119" s="139" t="s">
        <v>186</v>
      </c>
      <c r="L119" s="140"/>
      <c r="M119" s="59" t="s">
        <v>1</v>
      </c>
      <c r="N119" s="60" t="s">
        <v>43</v>
      </c>
      <c r="O119" s="60" t="s">
        <v>187</v>
      </c>
      <c r="P119" s="60" t="s">
        <v>188</v>
      </c>
      <c r="Q119" s="60" t="s">
        <v>189</v>
      </c>
      <c r="R119" s="60" t="s">
        <v>190</v>
      </c>
      <c r="S119" s="60" t="s">
        <v>191</v>
      </c>
      <c r="T119" s="61" t="s">
        <v>192</v>
      </c>
      <c r="U119" s="133"/>
      <c r="V119" s="133"/>
      <c r="W119" s="133"/>
      <c r="X119" s="133"/>
      <c r="Y119" s="133"/>
      <c r="Z119" s="133"/>
      <c r="AA119" s="133"/>
      <c r="AB119" s="133"/>
      <c r="AC119" s="133"/>
      <c r="AD119" s="133"/>
      <c r="AE119" s="133"/>
    </row>
    <row r="120" spans="1:65" s="2" customFormat="1" ht="22.9" customHeight="1">
      <c r="A120" s="29"/>
      <c r="B120" s="30"/>
      <c r="C120" s="66" t="s">
        <v>193</v>
      </c>
      <c r="D120" s="29"/>
      <c r="E120" s="29"/>
      <c r="F120" s="29"/>
      <c r="G120" s="29"/>
      <c r="H120" s="29"/>
      <c r="I120" s="93"/>
      <c r="J120" s="141">
        <f>BK120</f>
        <v>0</v>
      </c>
      <c r="K120" s="29"/>
      <c r="L120" s="30"/>
      <c r="M120" s="62"/>
      <c r="N120" s="53"/>
      <c r="O120" s="63"/>
      <c r="P120" s="142">
        <f>P121+P124+P128+P147</f>
        <v>0</v>
      </c>
      <c r="Q120" s="63"/>
      <c r="R120" s="142">
        <f>R121+R124+R128+R147</f>
        <v>0</v>
      </c>
      <c r="S120" s="63"/>
      <c r="T120" s="143">
        <f>T121+T124+T128+T147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78</v>
      </c>
      <c r="AU120" s="14" t="s">
        <v>160</v>
      </c>
      <c r="BK120" s="144">
        <f>BK121+BK124+BK128+BK147</f>
        <v>0</v>
      </c>
    </row>
    <row r="121" spans="1:65" s="12" customFormat="1" ht="25.9" customHeight="1">
      <c r="B121" s="145"/>
      <c r="D121" s="146" t="s">
        <v>78</v>
      </c>
      <c r="E121" s="147" t="s">
        <v>2527</v>
      </c>
      <c r="F121" s="147" t="s">
        <v>2528</v>
      </c>
      <c r="I121" s="148"/>
      <c r="J121" s="149">
        <f>BK121</f>
        <v>0</v>
      </c>
      <c r="L121" s="145"/>
      <c r="M121" s="150"/>
      <c r="N121" s="151"/>
      <c r="O121" s="151"/>
      <c r="P121" s="152">
        <f>SUM(P122:P123)</f>
        <v>0</v>
      </c>
      <c r="Q121" s="151"/>
      <c r="R121" s="152">
        <f>SUM(R122:R123)</f>
        <v>0</v>
      </c>
      <c r="S121" s="151"/>
      <c r="T121" s="153">
        <f>SUM(T122:T123)</f>
        <v>0</v>
      </c>
      <c r="AR121" s="146" t="s">
        <v>204</v>
      </c>
      <c r="AT121" s="154" t="s">
        <v>78</v>
      </c>
      <c r="AU121" s="154" t="s">
        <v>79</v>
      </c>
      <c r="AY121" s="146" t="s">
        <v>196</v>
      </c>
      <c r="BK121" s="155">
        <f>SUM(BK122:BK123)</f>
        <v>0</v>
      </c>
    </row>
    <row r="122" spans="1:65" s="2" customFormat="1" ht="16.5" customHeight="1">
      <c r="A122" s="29"/>
      <c r="B122" s="158"/>
      <c r="C122" s="159" t="s">
        <v>87</v>
      </c>
      <c r="D122" s="159" t="s">
        <v>199</v>
      </c>
      <c r="E122" s="160" t="s">
        <v>2529</v>
      </c>
      <c r="F122" s="161" t="s">
        <v>2530</v>
      </c>
      <c r="G122" s="162" t="s">
        <v>2292</v>
      </c>
      <c r="H122" s="163">
        <v>1</v>
      </c>
      <c r="I122" s="164"/>
      <c r="J122" s="165">
        <f>ROUND(I122*H122,2)</f>
        <v>0</v>
      </c>
      <c r="K122" s="166"/>
      <c r="L122" s="30"/>
      <c r="M122" s="167" t="s">
        <v>1</v>
      </c>
      <c r="N122" s="168" t="s">
        <v>45</v>
      </c>
      <c r="O122" s="55"/>
      <c r="P122" s="169">
        <f>O122*H122</f>
        <v>0</v>
      </c>
      <c r="Q122" s="169">
        <v>0</v>
      </c>
      <c r="R122" s="169">
        <f>Q122*H122</f>
        <v>0</v>
      </c>
      <c r="S122" s="169">
        <v>0</v>
      </c>
      <c r="T122" s="170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71" t="s">
        <v>265</v>
      </c>
      <c r="AT122" s="171" t="s">
        <v>199</v>
      </c>
      <c r="AU122" s="171" t="s">
        <v>87</v>
      </c>
      <c r="AY122" s="14" t="s">
        <v>196</v>
      </c>
      <c r="BE122" s="172">
        <f>IF(N122="základní",J122,0)</f>
        <v>0</v>
      </c>
      <c r="BF122" s="172">
        <f>IF(N122="snížená",J122,0)</f>
        <v>0</v>
      </c>
      <c r="BG122" s="172">
        <f>IF(N122="zákl. přenesená",J122,0)</f>
        <v>0</v>
      </c>
      <c r="BH122" s="172">
        <f>IF(N122="sníž. přenesená",J122,0)</f>
        <v>0</v>
      </c>
      <c r="BI122" s="172">
        <f>IF(N122="nulová",J122,0)</f>
        <v>0</v>
      </c>
      <c r="BJ122" s="14" t="s">
        <v>204</v>
      </c>
      <c r="BK122" s="172">
        <f>ROUND(I122*H122,2)</f>
        <v>0</v>
      </c>
      <c r="BL122" s="14" t="s">
        <v>265</v>
      </c>
      <c r="BM122" s="171" t="s">
        <v>204</v>
      </c>
    </row>
    <row r="123" spans="1:65" s="2" customFormat="1" ht="21.75" customHeight="1">
      <c r="A123" s="29"/>
      <c r="B123" s="158"/>
      <c r="C123" s="159" t="s">
        <v>204</v>
      </c>
      <c r="D123" s="159" t="s">
        <v>199</v>
      </c>
      <c r="E123" s="160" t="s">
        <v>2531</v>
      </c>
      <c r="F123" s="161" t="s">
        <v>2532</v>
      </c>
      <c r="G123" s="162" t="s">
        <v>2292</v>
      </c>
      <c r="H123" s="163">
        <v>1</v>
      </c>
      <c r="I123" s="164"/>
      <c r="J123" s="165">
        <f>ROUND(I123*H123,2)</f>
        <v>0</v>
      </c>
      <c r="K123" s="166"/>
      <c r="L123" s="30"/>
      <c r="M123" s="167" t="s">
        <v>1</v>
      </c>
      <c r="N123" s="168" t="s">
        <v>45</v>
      </c>
      <c r="O123" s="55"/>
      <c r="P123" s="169">
        <f>O123*H123</f>
        <v>0</v>
      </c>
      <c r="Q123" s="169">
        <v>0</v>
      </c>
      <c r="R123" s="169">
        <f>Q123*H123</f>
        <v>0</v>
      </c>
      <c r="S123" s="169">
        <v>0</v>
      </c>
      <c r="T123" s="170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71" t="s">
        <v>265</v>
      </c>
      <c r="AT123" s="171" t="s">
        <v>199</v>
      </c>
      <c r="AU123" s="171" t="s">
        <v>87</v>
      </c>
      <c r="AY123" s="14" t="s">
        <v>196</v>
      </c>
      <c r="BE123" s="172">
        <f>IF(N123="základní",J123,0)</f>
        <v>0</v>
      </c>
      <c r="BF123" s="172">
        <f>IF(N123="snížená",J123,0)</f>
        <v>0</v>
      </c>
      <c r="BG123" s="172">
        <f>IF(N123="zákl. přenesená",J123,0)</f>
        <v>0</v>
      </c>
      <c r="BH123" s="172">
        <f>IF(N123="sníž. přenesená",J123,0)</f>
        <v>0</v>
      </c>
      <c r="BI123" s="172">
        <f>IF(N123="nulová",J123,0)</f>
        <v>0</v>
      </c>
      <c r="BJ123" s="14" t="s">
        <v>204</v>
      </c>
      <c r="BK123" s="172">
        <f>ROUND(I123*H123,2)</f>
        <v>0</v>
      </c>
      <c r="BL123" s="14" t="s">
        <v>265</v>
      </c>
      <c r="BM123" s="171" t="s">
        <v>203</v>
      </c>
    </row>
    <row r="124" spans="1:65" s="12" customFormat="1" ht="25.9" customHeight="1">
      <c r="B124" s="145"/>
      <c r="D124" s="146" t="s">
        <v>78</v>
      </c>
      <c r="E124" s="147" t="s">
        <v>2533</v>
      </c>
      <c r="F124" s="147" t="s">
        <v>2534</v>
      </c>
      <c r="I124" s="148"/>
      <c r="J124" s="149">
        <f>BK124</f>
        <v>0</v>
      </c>
      <c r="L124" s="145"/>
      <c r="M124" s="150"/>
      <c r="N124" s="151"/>
      <c r="O124" s="151"/>
      <c r="P124" s="152">
        <f>SUM(P125:P127)</f>
        <v>0</v>
      </c>
      <c r="Q124" s="151"/>
      <c r="R124" s="152">
        <f>SUM(R125:R127)</f>
        <v>0</v>
      </c>
      <c r="S124" s="151"/>
      <c r="T124" s="153">
        <f>SUM(T125:T127)</f>
        <v>0</v>
      </c>
      <c r="AR124" s="146" t="s">
        <v>204</v>
      </c>
      <c r="AT124" s="154" t="s">
        <v>78</v>
      </c>
      <c r="AU124" s="154" t="s">
        <v>79</v>
      </c>
      <c r="AY124" s="146" t="s">
        <v>196</v>
      </c>
      <c r="BK124" s="155">
        <f>SUM(BK125:BK127)</f>
        <v>0</v>
      </c>
    </row>
    <row r="125" spans="1:65" s="2" customFormat="1" ht="21.75" customHeight="1">
      <c r="A125" s="29"/>
      <c r="B125" s="158"/>
      <c r="C125" s="159" t="s">
        <v>197</v>
      </c>
      <c r="D125" s="159" t="s">
        <v>199</v>
      </c>
      <c r="E125" s="160" t="s">
        <v>2535</v>
      </c>
      <c r="F125" s="161" t="s">
        <v>2536</v>
      </c>
      <c r="G125" s="162" t="s">
        <v>222</v>
      </c>
      <c r="H125" s="163">
        <v>1</v>
      </c>
      <c r="I125" s="164"/>
      <c r="J125" s="165">
        <f>ROUND(I125*H125,2)</f>
        <v>0</v>
      </c>
      <c r="K125" s="166"/>
      <c r="L125" s="30"/>
      <c r="M125" s="167" t="s">
        <v>1</v>
      </c>
      <c r="N125" s="168" t="s">
        <v>45</v>
      </c>
      <c r="O125" s="55"/>
      <c r="P125" s="169">
        <f>O125*H125</f>
        <v>0</v>
      </c>
      <c r="Q125" s="169">
        <v>0</v>
      </c>
      <c r="R125" s="169">
        <f>Q125*H125</f>
        <v>0</v>
      </c>
      <c r="S125" s="169">
        <v>0</v>
      </c>
      <c r="T125" s="170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1" t="s">
        <v>265</v>
      </c>
      <c r="AT125" s="171" t="s">
        <v>199</v>
      </c>
      <c r="AU125" s="171" t="s">
        <v>87</v>
      </c>
      <c r="AY125" s="14" t="s">
        <v>196</v>
      </c>
      <c r="BE125" s="172">
        <f>IF(N125="základní",J125,0)</f>
        <v>0</v>
      </c>
      <c r="BF125" s="172">
        <f>IF(N125="snížená",J125,0)</f>
        <v>0</v>
      </c>
      <c r="BG125" s="172">
        <f>IF(N125="zákl. přenesená",J125,0)</f>
        <v>0</v>
      </c>
      <c r="BH125" s="172">
        <f>IF(N125="sníž. přenesená",J125,0)</f>
        <v>0</v>
      </c>
      <c r="BI125" s="172">
        <f>IF(N125="nulová",J125,0)</f>
        <v>0</v>
      </c>
      <c r="BJ125" s="14" t="s">
        <v>204</v>
      </c>
      <c r="BK125" s="172">
        <f>ROUND(I125*H125,2)</f>
        <v>0</v>
      </c>
      <c r="BL125" s="14" t="s">
        <v>265</v>
      </c>
      <c r="BM125" s="171" t="s">
        <v>224</v>
      </c>
    </row>
    <row r="126" spans="1:65" s="2" customFormat="1" ht="16.5" customHeight="1">
      <c r="A126" s="29"/>
      <c r="B126" s="158"/>
      <c r="C126" s="159" t="s">
        <v>203</v>
      </c>
      <c r="D126" s="159" t="s">
        <v>199</v>
      </c>
      <c r="E126" s="160" t="s">
        <v>2537</v>
      </c>
      <c r="F126" s="161" t="s">
        <v>2538</v>
      </c>
      <c r="G126" s="162" t="s">
        <v>222</v>
      </c>
      <c r="H126" s="163">
        <v>4</v>
      </c>
      <c r="I126" s="164"/>
      <c r="J126" s="165">
        <f>ROUND(I126*H126,2)</f>
        <v>0</v>
      </c>
      <c r="K126" s="166"/>
      <c r="L126" s="30"/>
      <c r="M126" s="167" t="s">
        <v>1</v>
      </c>
      <c r="N126" s="168" t="s">
        <v>45</v>
      </c>
      <c r="O126" s="55"/>
      <c r="P126" s="169">
        <f>O126*H126</f>
        <v>0</v>
      </c>
      <c r="Q126" s="169">
        <v>0</v>
      </c>
      <c r="R126" s="169">
        <f>Q126*H126</f>
        <v>0</v>
      </c>
      <c r="S126" s="169">
        <v>0</v>
      </c>
      <c r="T126" s="170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71" t="s">
        <v>265</v>
      </c>
      <c r="AT126" s="171" t="s">
        <v>199</v>
      </c>
      <c r="AU126" s="171" t="s">
        <v>87</v>
      </c>
      <c r="AY126" s="14" t="s">
        <v>196</v>
      </c>
      <c r="BE126" s="172">
        <f>IF(N126="základní",J126,0)</f>
        <v>0</v>
      </c>
      <c r="BF126" s="172">
        <f>IF(N126="snížená",J126,0)</f>
        <v>0</v>
      </c>
      <c r="BG126" s="172">
        <f>IF(N126="zákl. přenesená",J126,0)</f>
        <v>0</v>
      </c>
      <c r="BH126" s="172">
        <f>IF(N126="sníž. přenesená",J126,0)</f>
        <v>0</v>
      </c>
      <c r="BI126" s="172">
        <f>IF(N126="nulová",J126,0)</f>
        <v>0</v>
      </c>
      <c r="BJ126" s="14" t="s">
        <v>204</v>
      </c>
      <c r="BK126" s="172">
        <f>ROUND(I126*H126,2)</f>
        <v>0</v>
      </c>
      <c r="BL126" s="14" t="s">
        <v>265</v>
      </c>
      <c r="BM126" s="171" t="s">
        <v>217</v>
      </c>
    </row>
    <row r="127" spans="1:65" s="2" customFormat="1" ht="16.5" customHeight="1">
      <c r="A127" s="29"/>
      <c r="B127" s="158"/>
      <c r="C127" s="159" t="s">
        <v>219</v>
      </c>
      <c r="D127" s="159" t="s">
        <v>199</v>
      </c>
      <c r="E127" s="160" t="s">
        <v>2539</v>
      </c>
      <c r="F127" s="161" t="s">
        <v>2540</v>
      </c>
      <c r="G127" s="162" t="s">
        <v>222</v>
      </c>
      <c r="H127" s="163">
        <v>5</v>
      </c>
      <c r="I127" s="164"/>
      <c r="J127" s="165">
        <f>ROUND(I127*H127,2)</f>
        <v>0</v>
      </c>
      <c r="K127" s="166"/>
      <c r="L127" s="30"/>
      <c r="M127" s="167" t="s">
        <v>1</v>
      </c>
      <c r="N127" s="168" t="s">
        <v>45</v>
      </c>
      <c r="O127" s="55"/>
      <c r="P127" s="169">
        <f>O127*H127</f>
        <v>0</v>
      </c>
      <c r="Q127" s="169">
        <v>0</v>
      </c>
      <c r="R127" s="169">
        <f>Q127*H127</f>
        <v>0</v>
      </c>
      <c r="S127" s="169">
        <v>0</v>
      </c>
      <c r="T127" s="170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1" t="s">
        <v>265</v>
      </c>
      <c r="AT127" s="171" t="s">
        <v>199</v>
      </c>
      <c r="AU127" s="171" t="s">
        <v>87</v>
      </c>
      <c r="AY127" s="14" t="s">
        <v>196</v>
      </c>
      <c r="BE127" s="172">
        <f>IF(N127="základní",J127,0)</f>
        <v>0</v>
      </c>
      <c r="BF127" s="172">
        <f>IF(N127="snížená",J127,0)</f>
        <v>0</v>
      </c>
      <c r="BG127" s="172">
        <f>IF(N127="zákl. přenesená",J127,0)</f>
        <v>0</v>
      </c>
      <c r="BH127" s="172">
        <f>IF(N127="sníž. přenesená",J127,0)</f>
        <v>0</v>
      </c>
      <c r="BI127" s="172">
        <f>IF(N127="nulová",J127,0)</f>
        <v>0</v>
      </c>
      <c r="BJ127" s="14" t="s">
        <v>204</v>
      </c>
      <c r="BK127" s="172">
        <f>ROUND(I127*H127,2)</f>
        <v>0</v>
      </c>
      <c r="BL127" s="14" t="s">
        <v>265</v>
      </c>
      <c r="BM127" s="171" t="s">
        <v>241</v>
      </c>
    </row>
    <row r="128" spans="1:65" s="12" customFormat="1" ht="25.9" customHeight="1">
      <c r="B128" s="145"/>
      <c r="D128" s="146" t="s">
        <v>78</v>
      </c>
      <c r="E128" s="147" t="s">
        <v>2541</v>
      </c>
      <c r="F128" s="147" t="s">
        <v>2542</v>
      </c>
      <c r="I128" s="148"/>
      <c r="J128" s="149">
        <f>BK128</f>
        <v>0</v>
      </c>
      <c r="L128" s="145"/>
      <c r="M128" s="150"/>
      <c r="N128" s="151"/>
      <c r="O128" s="151"/>
      <c r="P128" s="152">
        <f>SUM(P129:P146)</f>
        <v>0</v>
      </c>
      <c r="Q128" s="151"/>
      <c r="R128" s="152">
        <f>SUM(R129:R146)</f>
        <v>0</v>
      </c>
      <c r="S128" s="151"/>
      <c r="T128" s="153">
        <f>SUM(T129:T146)</f>
        <v>0</v>
      </c>
      <c r="AR128" s="146" t="s">
        <v>204</v>
      </c>
      <c r="AT128" s="154" t="s">
        <v>78</v>
      </c>
      <c r="AU128" s="154" t="s">
        <v>79</v>
      </c>
      <c r="AY128" s="146" t="s">
        <v>196</v>
      </c>
      <c r="BK128" s="155">
        <f>SUM(BK129:BK146)</f>
        <v>0</v>
      </c>
    </row>
    <row r="129" spans="1:65" s="2" customFormat="1" ht="16.5" customHeight="1">
      <c r="A129" s="29"/>
      <c r="B129" s="158"/>
      <c r="C129" s="159" t="s">
        <v>228</v>
      </c>
      <c r="D129" s="159" t="s">
        <v>199</v>
      </c>
      <c r="E129" s="160" t="s">
        <v>2543</v>
      </c>
      <c r="F129" s="161" t="s">
        <v>2544</v>
      </c>
      <c r="G129" s="162" t="s">
        <v>512</v>
      </c>
      <c r="H129" s="163">
        <v>2</v>
      </c>
      <c r="I129" s="164"/>
      <c r="J129" s="165">
        <f t="shared" ref="J129:J146" si="0">ROUND(I129*H129,2)</f>
        <v>0</v>
      </c>
      <c r="K129" s="166"/>
      <c r="L129" s="30"/>
      <c r="M129" s="167" t="s">
        <v>1</v>
      </c>
      <c r="N129" s="168" t="s">
        <v>45</v>
      </c>
      <c r="O129" s="55"/>
      <c r="P129" s="169">
        <f t="shared" ref="P129:P146" si="1">O129*H129</f>
        <v>0</v>
      </c>
      <c r="Q129" s="169">
        <v>0</v>
      </c>
      <c r="R129" s="169">
        <f t="shared" ref="R129:R146" si="2">Q129*H129</f>
        <v>0</v>
      </c>
      <c r="S129" s="169">
        <v>0</v>
      </c>
      <c r="T129" s="170">
        <f t="shared" ref="T129:T146" si="3"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1" t="s">
        <v>265</v>
      </c>
      <c r="AT129" s="171" t="s">
        <v>199</v>
      </c>
      <c r="AU129" s="171" t="s">
        <v>87</v>
      </c>
      <c r="AY129" s="14" t="s">
        <v>196</v>
      </c>
      <c r="BE129" s="172">
        <f t="shared" ref="BE129:BE146" si="4">IF(N129="základní",J129,0)</f>
        <v>0</v>
      </c>
      <c r="BF129" s="172">
        <f t="shared" ref="BF129:BF146" si="5">IF(N129="snížená",J129,0)</f>
        <v>0</v>
      </c>
      <c r="BG129" s="172">
        <f t="shared" ref="BG129:BG146" si="6">IF(N129="zákl. přenesená",J129,0)</f>
        <v>0</v>
      </c>
      <c r="BH129" s="172">
        <f t="shared" ref="BH129:BH146" si="7">IF(N129="sníž. přenesená",J129,0)</f>
        <v>0</v>
      </c>
      <c r="BI129" s="172">
        <f t="shared" ref="BI129:BI146" si="8">IF(N129="nulová",J129,0)</f>
        <v>0</v>
      </c>
      <c r="BJ129" s="14" t="s">
        <v>204</v>
      </c>
      <c r="BK129" s="172">
        <f t="shared" ref="BK129:BK146" si="9">ROUND(I129*H129,2)</f>
        <v>0</v>
      </c>
      <c r="BL129" s="14" t="s">
        <v>265</v>
      </c>
      <c r="BM129" s="171" t="s">
        <v>249</v>
      </c>
    </row>
    <row r="130" spans="1:65" s="2" customFormat="1" ht="21.75" customHeight="1">
      <c r="A130" s="29"/>
      <c r="B130" s="158"/>
      <c r="C130" s="159" t="s">
        <v>217</v>
      </c>
      <c r="D130" s="159" t="s">
        <v>199</v>
      </c>
      <c r="E130" s="160" t="s">
        <v>2545</v>
      </c>
      <c r="F130" s="161" t="s">
        <v>2546</v>
      </c>
      <c r="G130" s="162" t="s">
        <v>512</v>
      </c>
      <c r="H130" s="163">
        <v>1</v>
      </c>
      <c r="I130" s="164"/>
      <c r="J130" s="165">
        <f t="shared" si="0"/>
        <v>0</v>
      </c>
      <c r="K130" s="166"/>
      <c r="L130" s="30"/>
      <c r="M130" s="167" t="s">
        <v>1</v>
      </c>
      <c r="N130" s="168" t="s">
        <v>45</v>
      </c>
      <c r="O130" s="55"/>
      <c r="P130" s="169">
        <f t="shared" si="1"/>
        <v>0</v>
      </c>
      <c r="Q130" s="169">
        <v>0</v>
      </c>
      <c r="R130" s="169">
        <f t="shared" si="2"/>
        <v>0</v>
      </c>
      <c r="S130" s="169">
        <v>0</v>
      </c>
      <c r="T130" s="170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1" t="s">
        <v>265</v>
      </c>
      <c r="AT130" s="171" t="s">
        <v>199</v>
      </c>
      <c r="AU130" s="171" t="s">
        <v>87</v>
      </c>
      <c r="AY130" s="14" t="s">
        <v>196</v>
      </c>
      <c r="BE130" s="172">
        <f t="shared" si="4"/>
        <v>0</v>
      </c>
      <c r="BF130" s="172">
        <f t="shared" si="5"/>
        <v>0</v>
      </c>
      <c r="BG130" s="172">
        <f t="shared" si="6"/>
        <v>0</v>
      </c>
      <c r="BH130" s="172">
        <f t="shared" si="7"/>
        <v>0</v>
      </c>
      <c r="BI130" s="172">
        <f t="shared" si="8"/>
        <v>0</v>
      </c>
      <c r="BJ130" s="14" t="s">
        <v>204</v>
      </c>
      <c r="BK130" s="172">
        <f t="shared" si="9"/>
        <v>0</v>
      </c>
      <c r="BL130" s="14" t="s">
        <v>265</v>
      </c>
      <c r="BM130" s="171" t="s">
        <v>257</v>
      </c>
    </row>
    <row r="131" spans="1:65" s="2" customFormat="1" ht="16.5" customHeight="1">
      <c r="A131" s="29"/>
      <c r="B131" s="158"/>
      <c r="C131" s="159" t="s">
        <v>237</v>
      </c>
      <c r="D131" s="159" t="s">
        <v>199</v>
      </c>
      <c r="E131" s="160" t="s">
        <v>2547</v>
      </c>
      <c r="F131" s="161" t="s">
        <v>2548</v>
      </c>
      <c r="G131" s="162" t="s">
        <v>512</v>
      </c>
      <c r="H131" s="163">
        <v>1</v>
      </c>
      <c r="I131" s="164"/>
      <c r="J131" s="165">
        <f t="shared" si="0"/>
        <v>0</v>
      </c>
      <c r="K131" s="166"/>
      <c r="L131" s="30"/>
      <c r="M131" s="167" t="s">
        <v>1</v>
      </c>
      <c r="N131" s="168" t="s">
        <v>45</v>
      </c>
      <c r="O131" s="55"/>
      <c r="P131" s="169">
        <f t="shared" si="1"/>
        <v>0</v>
      </c>
      <c r="Q131" s="169">
        <v>0</v>
      </c>
      <c r="R131" s="169">
        <f t="shared" si="2"/>
        <v>0</v>
      </c>
      <c r="S131" s="169">
        <v>0</v>
      </c>
      <c r="T131" s="170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1" t="s">
        <v>265</v>
      </c>
      <c r="AT131" s="171" t="s">
        <v>199</v>
      </c>
      <c r="AU131" s="171" t="s">
        <v>87</v>
      </c>
      <c r="AY131" s="14" t="s">
        <v>196</v>
      </c>
      <c r="BE131" s="172">
        <f t="shared" si="4"/>
        <v>0</v>
      </c>
      <c r="BF131" s="172">
        <f t="shared" si="5"/>
        <v>0</v>
      </c>
      <c r="BG131" s="172">
        <f t="shared" si="6"/>
        <v>0</v>
      </c>
      <c r="BH131" s="172">
        <f t="shared" si="7"/>
        <v>0</v>
      </c>
      <c r="BI131" s="172">
        <f t="shared" si="8"/>
        <v>0</v>
      </c>
      <c r="BJ131" s="14" t="s">
        <v>204</v>
      </c>
      <c r="BK131" s="172">
        <f t="shared" si="9"/>
        <v>0</v>
      </c>
      <c r="BL131" s="14" t="s">
        <v>265</v>
      </c>
      <c r="BM131" s="171" t="s">
        <v>265</v>
      </c>
    </row>
    <row r="132" spans="1:65" s="2" customFormat="1" ht="16.5" customHeight="1">
      <c r="A132" s="29"/>
      <c r="B132" s="158"/>
      <c r="C132" s="159" t="s">
        <v>241</v>
      </c>
      <c r="D132" s="159" t="s">
        <v>199</v>
      </c>
      <c r="E132" s="160" t="s">
        <v>2549</v>
      </c>
      <c r="F132" s="161" t="s">
        <v>2550</v>
      </c>
      <c r="G132" s="162" t="s">
        <v>512</v>
      </c>
      <c r="H132" s="163">
        <v>3</v>
      </c>
      <c r="I132" s="164"/>
      <c r="J132" s="165">
        <f t="shared" si="0"/>
        <v>0</v>
      </c>
      <c r="K132" s="166"/>
      <c r="L132" s="30"/>
      <c r="M132" s="167" t="s">
        <v>1</v>
      </c>
      <c r="N132" s="168" t="s">
        <v>45</v>
      </c>
      <c r="O132" s="55"/>
      <c r="P132" s="169">
        <f t="shared" si="1"/>
        <v>0</v>
      </c>
      <c r="Q132" s="169">
        <v>0</v>
      </c>
      <c r="R132" s="169">
        <f t="shared" si="2"/>
        <v>0</v>
      </c>
      <c r="S132" s="169">
        <v>0</v>
      </c>
      <c r="T132" s="170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1" t="s">
        <v>265</v>
      </c>
      <c r="AT132" s="171" t="s">
        <v>199</v>
      </c>
      <c r="AU132" s="171" t="s">
        <v>87</v>
      </c>
      <c r="AY132" s="14" t="s">
        <v>196</v>
      </c>
      <c r="BE132" s="172">
        <f t="shared" si="4"/>
        <v>0</v>
      </c>
      <c r="BF132" s="172">
        <f t="shared" si="5"/>
        <v>0</v>
      </c>
      <c r="BG132" s="172">
        <f t="shared" si="6"/>
        <v>0</v>
      </c>
      <c r="BH132" s="172">
        <f t="shared" si="7"/>
        <v>0</v>
      </c>
      <c r="BI132" s="172">
        <f t="shared" si="8"/>
        <v>0</v>
      </c>
      <c r="BJ132" s="14" t="s">
        <v>204</v>
      </c>
      <c r="BK132" s="172">
        <f t="shared" si="9"/>
        <v>0</v>
      </c>
      <c r="BL132" s="14" t="s">
        <v>265</v>
      </c>
      <c r="BM132" s="171" t="s">
        <v>271</v>
      </c>
    </row>
    <row r="133" spans="1:65" s="2" customFormat="1" ht="16.5" customHeight="1">
      <c r="A133" s="29"/>
      <c r="B133" s="158"/>
      <c r="C133" s="159" t="s">
        <v>245</v>
      </c>
      <c r="D133" s="159" t="s">
        <v>199</v>
      </c>
      <c r="E133" s="160" t="s">
        <v>2551</v>
      </c>
      <c r="F133" s="161" t="s">
        <v>2552</v>
      </c>
      <c r="G133" s="162" t="s">
        <v>512</v>
      </c>
      <c r="H133" s="163">
        <v>1</v>
      </c>
      <c r="I133" s="164"/>
      <c r="J133" s="165">
        <f t="shared" si="0"/>
        <v>0</v>
      </c>
      <c r="K133" s="166"/>
      <c r="L133" s="30"/>
      <c r="M133" s="167" t="s">
        <v>1</v>
      </c>
      <c r="N133" s="168" t="s">
        <v>45</v>
      </c>
      <c r="O133" s="55"/>
      <c r="P133" s="169">
        <f t="shared" si="1"/>
        <v>0</v>
      </c>
      <c r="Q133" s="169">
        <v>0</v>
      </c>
      <c r="R133" s="169">
        <f t="shared" si="2"/>
        <v>0</v>
      </c>
      <c r="S133" s="169">
        <v>0</v>
      </c>
      <c r="T133" s="170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1" t="s">
        <v>265</v>
      </c>
      <c r="AT133" s="171" t="s">
        <v>199</v>
      </c>
      <c r="AU133" s="171" t="s">
        <v>87</v>
      </c>
      <c r="AY133" s="14" t="s">
        <v>196</v>
      </c>
      <c r="BE133" s="172">
        <f t="shared" si="4"/>
        <v>0</v>
      </c>
      <c r="BF133" s="172">
        <f t="shared" si="5"/>
        <v>0</v>
      </c>
      <c r="BG133" s="172">
        <f t="shared" si="6"/>
        <v>0</v>
      </c>
      <c r="BH133" s="172">
        <f t="shared" si="7"/>
        <v>0</v>
      </c>
      <c r="BI133" s="172">
        <f t="shared" si="8"/>
        <v>0</v>
      </c>
      <c r="BJ133" s="14" t="s">
        <v>204</v>
      </c>
      <c r="BK133" s="172">
        <f t="shared" si="9"/>
        <v>0</v>
      </c>
      <c r="BL133" s="14" t="s">
        <v>265</v>
      </c>
      <c r="BM133" s="171" t="s">
        <v>279</v>
      </c>
    </row>
    <row r="134" spans="1:65" s="2" customFormat="1" ht="16.5" customHeight="1">
      <c r="A134" s="29"/>
      <c r="B134" s="158"/>
      <c r="C134" s="159" t="s">
        <v>249</v>
      </c>
      <c r="D134" s="159" t="s">
        <v>199</v>
      </c>
      <c r="E134" s="160" t="s">
        <v>2553</v>
      </c>
      <c r="F134" s="161" t="s">
        <v>2554</v>
      </c>
      <c r="G134" s="162" t="s">
        <v>512</v>
      </c>
      <c r="H134" s="163">
        <v>1</v>
      </c>
      <c r="I134" s="164"/>
      <c r="J134" s="165">
        <f t="shared" si="0"/>
        <v>0</v>
      </c>
      <c r="K134" s="166"/>
      <c r="L134" s="30"/>
      <c r="M134" s="167" t="s">
        <v>1</v>
      </c>
      <c r="N134" s="168" t="s">
        <v>45</v>
      </c>
      <c r="O134" s="55"/>
      <c r="P134" s="169">
        <f t="shared" si="1"/>
        <v>0</v>
      </c>
      <c r="Q134" s="169">
        <v>0</v>
      </c>
      <c r="R134" s="169">
        <f t="shared" si="2"/>
        <v>0</v>
      </c>
      <c r="S134" s="169">
        <v>0</v>
      </c>
      <c r="T134" s="170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71" t="s">
        <v>265</v>
      </c>
      <c r="AT134" s="171" t="s">
        <v>199</v>
      </c>
      <c r="AU134" s="171" t="s">
        <v>87</v>
      </c>
      <c r="AY134" s="14" t="s">
        <v>196</v>
      </c>
      <c r="BE134" s="172">
        <f t="shared" si="4"/>
        <v>0</v>
      </c>
      <c r="BF134" s="172">
        <f t="shared" si="5"/>
        <v>0</v>
      </c>
      <c r="BG134" s="172">
        <f t="shared" si="6"/>
        <v>0</v>
      </c>
      <c r="BH134" s="172">
        <f t="shared" si="7"/>
        <v>0</v>
      </c>
      <c r="BI134" s="172">
        <f t="shared" si="8"/>
        <v>0</v>
      </c>
      <c r="BJ134" s="14" t="s">
        <v>204</v>
      </c>
      <c r="BK134" s="172">
        <f t="shared" si="9"/>
        <v>0</v>
      </c>
      <c r="BL134" s="14" t="s">
        <v>265</v>
      </c>
      <c r="BM134" s="171" t="s">
        <v>286</v>
      </c>
    </row>
    <row r="135" spans="1:65" s="2" customFormat="1" ht="16.5" customHeight="1">
      <c r="A135" s="29"/>
      <c r="B135" s="158"/>
      <c r="C135" s="159" t="s">
        <v>253</v>
      </c>
      <c r="D135" s="159" t="s">
        <v>199</v>
      </c>
      <c r="E135" s="160" t="s">
        <v>2555</v>
      </c>
      <c r="F135" s="161" t="s">
        <v>2556</v>
      </c>
      <c r="G135" s="162" t="s">
        <v>512</v>
      </c>
      <c r="H135" s="163">
        <v>2</v>
      </c>
      <c r="I135" s="164"/>
      <c r="J135" s="165">
        <f t="shared" si="0"/>
        <v>0</v>
      </c>
      <c r="K135" s="166"/>
      <c r="L135" s="30"/>
      <c r="M135" s="167" t="s">
        <v>1</v>
      </c>
      <c r="N135" s="168" t="s">
        <v>45</v>
      </c>
      <c r="O135" s="55"/>
      <c r="P135" s="169">
        <f t="shared" si="1"/>
        <v>0</v>
      </c>
      <c r="Q135" s="169">
        <v>0</v>
      </c>
      <c r="R135" s="169">
        <f t="shared" si="2"/>
        <v>0</v>
      </c>
      <c r="S135" s="169">
        <v>0</v>
      </c>
      <c r="T135" s="170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1" t="s">
        <v>265</v>
      </c>
      <c r="AT135" s="171" t="s">
        <v>199</v>
      </c>
      <c r="AU135" s="171" t="s">
        <v>87</v>
      </c>
      <c r="AY135" s="14" t="s">
        <v>196</v>
      </c>
      <c r="BE135" s="172">
        <f t="shared" si="4"/>
        <v>0</v>
      </c>
      <c r="BF135" s="172">
        <f t="shared" si="5"/>
        <v>0</v>
      </c>
      <c r="BG135" s="172">
        <f t="shared" si="6"/>
        <v>0</v>
      </c>
      <c r="BH135" s="172">
        <f t="shared" si="7"/>
        <v>0</v>
      </c>
      <c r="BI135" s="172">
        <f t="shared" si="8"/>
        <v>0</v>
      </c>
      <c r="BJ135" s="14" t="s">
        <v>204</v>
      </c>
      <c r="BK135" s="172">
        <f t="shared" si="9"/>
        <v>0</v>
      </c>
      <c r="BL135" s="14" t="s">
        <v>265</v>
      </c>
      <c r="BM135" s="171" t="s">
        <v>294</v>
      </c>
    </row>
    <row r="136" spans="1:65" s="2" customFormat="1" ht="16.5" customHeight="1">
      <c r="A136" s="29"/>
      <c r="B136" s="158"/>
      <c r="C136" s="159" t="s">
        <v>328</v>
      </c>
      <c r="D136" s="159" t="s">
        <v>199</v>
      </c>
      <c r="E136" s="160" t="s">
        <v>2557</v>
      </c>
      <c r="F136" s="161" t="s">
        <v>2558</v>
      </c>
      <c r="G136" s="162" t="s">
        <v>512</v>
      </c>
      <c r="H136" s="163">
        <v>1</v>
      </c>
      <c r="I136" s="164"/>
      <c r="J136" s="165">
        <f t="shared" si="0"/>
        <v>0</v>
      </c>
      <c r="K136" s="166"/>
      <c r="L136" s="30"/>
      <c r="M136" s="167" t="s">
        <v>1</v>
      </c>
      <c r="N136" s="168" t="s">
        <v>45</v>
      </c>
      <c r="O136" s="55"/>
      <c r="P136" s="169">
        <f t="shared" si="1"/>
        <v>0</v>
      </c>
      <c r="Q136" s="169">
        <v>0</v>
      </c>
      <c r="R136" s="169">
        <f t="shared" si="2"/>
        <v>0</v>
      </c>
      <c r="S136" s="169">
        <v>0</v>
      </c>
      <c r="T136" s="170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1" t="s">
        <v>265</v>
      </c>
      <c r="AT136" s="171" t="s">
        <v>199</v>
      </c>
      <c r="AU136" s="171" t="s">
        <v>87</v>
      </c>
      <c r="AY136" s="14" t="s">
        <v>196</v>
      </c>
      <c r="BE136" s="172">
        <f t="shared" si="4"/>
        <v>0</v>
      </c>
      <c r="BF136" s="172">
        <f t="shared" si="5"/>
        <v>0</v>
      </c>
      <c r="BG136" s="172">
        <f t="shared" si="6"/>
        <v>0</v>
      </c>
      <c r="BH136" s="172">
        <f t="shared" si="7"/>
        <v>0</v>
      </c>
      <c r="BI136" s="172">
        <f t="shared" si="8"/>
        <v>0</v>
      </c>
      <c r="BJ136" s="14" t="s">
        <v>204</v>
      </c>
      <c r="BK136" s="172">
        <f t="shared" si="9"/>
        <v>0</v>
      </c>
      <c r="BL136" s="14" t="s">
        <v>265</v>
      </c>
      <c r="BM136" s="171" t="s">
        <v>2645</v>
      </c>
    </row>
    <row r="137" spans="1:65" s="2" customFormat="1" ht="16.5" customHeight="1">
      <c r="A137" s="29"/>
      <c r="B137" s="158"/>
      <c r="C137" s="159" t="s">
        <v>332</v>
      </c>
      <c r="D137" s="159" t="s">
        <v>199</v>
      </c>
      <c r="E137" s="160" t="s">
        <v>2560</v>
      </c>
      <c r="F137" s="161" t="s">
        <v>2561</v>
      </c>
      <c r="G137" s="162" t="s">
        <v>512</v>
      </c>
      <c r="H137" s="163">
        <v>1</v>
      </c>
      <c r="I137" s="164"/>
      <c r="J137" s="165">
        <f t="shared" si="0"/>
        <v>0</v>
      </c>
      <c r="K137" s="166"/>
      <c r="L137" s="30"/>
      <c r="M137" s="167" t="s">
        <v>1</v>
      </c>
      <c r="N137" s="168" t="s">
        <v>45</v>
      </c>
      <c r="O137" s="55"/>
      <c r="P137" s="169">
        <f t="shared" si="1"/>
        <v>0</v>
      </c>
      <c r="Q137" s="169">
        <v>0</v>
      </c>
      <c r="R137" s="169">
        <f t="shared" si="2"/>
        <v>0</v>
      </c>
      <c r="S137" s="169">
        <v>0</v>
      </c>
      <c r="T137" s="170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1" t="s">
        <v>265</v>
      </c>
      <c r="AT137" s="171" t="s">
        <v>199</v>
      </c>
      <c r="AU137" s="171" t="s">
        <v>87</v>
      </c>
      <c r="AY137" s="14" t="s">
        <v>196</v>
      </c>
      <c r="BE137" s="172">
        <f t="shared" si="4"/>
        <v>0</v>
      </c>
      <c r="BF137" s="172">
        <f t="shared" si="5"/>
        <v>0</v>
      </c>
      <c r="BG137" s="172">
        <f t="shared" si="6"/>
        <v>0</v>
      </c>
      <c r="BH137" s="172">
        <f t="shared" si="7"/>
        <v>0</v>
      </c>
      <c r="BI137" s="172">
        <f t="shared" si="8"/>
        <v>0</v>
      </c>
      <c r="BJ137" s="14" t="s">
        <v>204</v>
      </c>
      <c r="BK137" s="172">
        <f t="shared" si="9"/>
        <v>0</v>
      </c>
      <c r="BL137" s="14" t="s">
        <v>265</v>
      </c>
      <c r="BM137" s="171" t="s">
        <v>2646</v>
      </c>
    </row>
    <row r="138" spans="1:65" s="2" customFormat="1" ht="16.5" customHeight="1">
      <c r="A138" s="29"/>
      <c r="B138" s="158"/>
      <c r="C138" s="159" t="s">
        <v>334</v>
      </c>
      <c r="D138" s="159" t="s">
        <v>199</v>
      </c>
      <c r="E138" s="160" t="s">
        <v>2563</v>
      </c>
      <c r="F138" s="161" t="s">
        <v>2564</v>
      </c>
      <c r="G138" s="162" t="s">
        <v>512</v>
      </c>
      <c r="H138" s="163">
        <v>2</v>
      </c>
      <c r="I138" s="164"/>
      <c r="J138" s="165">
        <f t="shared" si="0"/>
        <v>0</v>
      </c>
      <c r="K138" s="166"/>
      <c r="L138" s="30"/>
      <c r="M138" s="167" t="s">
        <v>1</v>
      </c>
      <c r="N138" s="168" t="s">
        <v>45</v>
      </c>
      <c r="O138" s="55"/>
      <c r="P138" s="169">
        <f t="shared" si="1"/>
        <v>0</v>
      </c>
      <c r="Q138" s="169">
        <v>0</v>
      </c>
      <c r="R138" s="169">
        <f t="shared" si="2"/>
        <v>0</v>
      </c>
      <c r="S138" s="169">
        <v>0</v>
      </c>
      <c r="T138" s="170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1" t="s">
        <v>265</v>
      </c>
      <c r="AT138" s="171" t="s">
        <v>199</v>
      </c>
      <c r="AU138" s="171" t="s">
        <v>87</v>
      </c>
      <c r="AY138" s="14" t="s">
        <v>196</v>
      </c>
      <c r="BE138" s="172">
        <f t="shared" si="4"/>
        <v>0</v>
      </c>
      <c r="BF138" s="172">
        <f t="shared" si="5"/>
        <v>0</v>
      </c>
      <c r="BG138" s="172">
        <f t="shared" si="6"/>
        <v>0</v>
      </c>
      <c r="BH138" s="172">
        <f t="shared" si="7"/>
        <v>0</v>
      </c>
      <c r="BI138" s="172">
        <f t="shared" si="8"/>
        <v>0</v>
      </c>
      <c r="BJ138" s="14" t="s">
        <v>204</v>
      </c>
      <c r="BK138" s="172">
        <f t="shared" si="9"/>
        <v>0</v>
      </c>
      <c r="BL138" s="14" t="s">
        <v>265</v>
      </c>
      <c r="BM138" s="171" t="s">
        <v>2647</v>
      </c>
    </row>
    <row r="139" spans="1:65" s="2" customFormat="1" ht="16.5" customHeight="1">
      <c r="A139" s="29"/>
      <c r="B139" s="158"/>
      <c r="C139" s="159" t="s">
        <v>267</v>
      </c>
      <c r="D139" s="159" t="s">
        <v>199</v>
      </c>
      <c r="E139" s="160" t="s">
        <v>2566</v>
      </c>
      <c r="F139" s="161" t="s">
        <v>2567</v>
      </c>
      <c r="G139" s="162" t="s">
        <v>512</v>
      </c>
      <c r="H139" s="163">
        <v>2</v>
      </c>
      <c r="I139" s="164"/>
      <c r="J139" s="165">
        <f t="shared" si="0"/>
        <v>0</v>
      </c>
      <c r="K139" s="166"/>
      <c r="L139" s="30"/>
      <c r="M139" s="167" t="s">
        <v>1</v>
      </c>
      <c r="N139" s="168" t="s">
        <v>45</v>
      </c>
      <c r="O139" s="55"/>
      <c r="P139" s="169">
        <f t="shared" si="1"/>
        <v>0</v>
      </c>
      <c r="Q139" s="169">
        <v>0</v>
      </c>
      <c r="R139" s="169">
        <f t="shared" si="2"/>
        <v>0</v>
      </c>
      <c r="S139" s="169">
        <v>0</v>
      </c>
      <c r="T139" s="170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1" t="s">
        <v>265</v>
      </c>
      <c r="AT139" s="171" t="s">
        <v>199</v>
      </c>
      <c r="AU139" s="171" t="s">
        <v>87</v>
      </c>
      <c r="AY139" s="14" t="s">
        <v>196</v>
      </c>
      <c r="BE139" s="172">
        <f t="shared" si="4"/>
        <v>0</v>
      </c>
      <c r="BF139" s="172">
        <f t="shared" si="5"/>
        <v>0</v>
      </c>
      <c r="BG139" s="172">
        <f t="shared" si="6"/>
        <v>0</v>
      </c>
      <c r="BH139" s="172">
        <f t="shared" si="7"/>
        <v>0</v>
      </c>
      <c r="BI139" s="172">
        <f t="shared" si="8"/>
        <v>0</v>
      </c>
      <c r="BJ139" s="14" t="s">
        <v>204</v>
      </c>
      <c r="BK139" s="172">
        <f t="shared" si="9"/>
        <v>0</v>
      </c>
      <c r="BL139" s="14" t="s">
        <v>265</v>
      </c>
      <c r="BM139" s="171" t="s">
        <v>302</v>
      </c>
    </row>
    <row r="140" spans="1:65" s="2" customFormat="1" ht="16.5" customHeight="1">
      <c r="A140" s="29"/>
      <c r="B140" s="158"/>
      <c r="C140" s="159" t="s">
        <v>271</v>
      </c>
      <c r="D140" s="159" t="s">
        <v>199</v>
      </c>
      <c r="E140" s="160" t="s">
        <v>2568</v>
      </c>
      <c r="F140" s="161" t="s">
        <v>2569</v>
      </c>
      <c r="G140" s="162" t="s">
        <v>512</v>
      </c>
      <c r="H140" s="163">
        <v>1</v>
      </c>
      <c r="I140" s="164"/>
      <c r="J140" s="165">
        <f t="shared" si="0"/>
        <v>0</v>
      </c>
      <c r="K140" s="166"/>
      <c r="L140" s="30"/>
      <c r="M140" s="167" t="s">
        <v>1</v>
      </c>
      <c r="N140" s="168" t="s">
        <v>45</v>
      </c>
      <c r="O140" s="55"/>
      <c r="P140" s="169">
        <f t="shared" si="1"/>
        <v>0</v>
      </c>
      <c r="Q140" s="169">
        <v>0</v>
      </c>
      <c r="R140" s="169">
        <f t="shared" si="2"/>
        <v>0</v>
      </c>
      <c r="S140" s="169">
        <v>0</v>
      </c>
      <c r="T140" s="170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1" t="s">
        <v>265</v>
      </c>
      <c r="AT140" s="171" t="s">
        <v>199</v>
      </c>
      <c r="AU140" s="171" t="s">
        <v>87</v>
      </c>
      <c r="AY140" s="14" t="s">
        <v>196</v>
      </c>
      <c r="BE140" s="172">
        <f t="shared" si="4"/>
        <v>0</v>
      </c>
      <c r="BF140" s="172">
        <f t="shared" si="5"/>
        <v>0</v>
      </c>
      <c r="BG140" s="172">
        <f t="shared" si="6"/>
        <v>0</v>
      </c>
      <c r="BH140" s="172">
        <f t="shared" si="7"/>
        <v>0</v>
      </c>
      <c r="BI140" s="172">
        <f t="shared" si="8"/>
        <v>0</v>
      </c>
      <c r="BJ140" s="14" t="s">
        <v>204</v>
      </c>
      <c r="BK140" s="172">
        <f t="shared" si="9"/>
        <v>0</v>
      </c>
      <c r="BL140" s="14" t="s">
        <v>265</v>
      </c>
      <c r="BM140" s="171" t="s">
        <v>308</v>
      </c>
    </row>
    <row r="141" spans="1:65" s="2" customFormat="1" ht="21.75" customHeight="1">
      <c r="A141" s="29"/>
      <c r="B141" s="158"/>
      <c r="C141" s="159" t="s">
        <v>275</v>
      </c>
      <c r="D141" s="159" t="s">
        <v>199</v>
      </c>
      <c r="E141" s="160" t="s">
        <v>2570</v>
      </c>
      <c r="F141" s="161" t="s">
        <v>2571</v>
      </c>
      <c r="G141" s="162" t="s">
        <v>512</v>
      </c>
      <c r="H141" s="163">
        <v>2</v>
      </c>
      <c r="I141" s="164"/>
      <c r="J141" s="165">
        <f t="shared" si="0"/>
        <v>0</v>
      </c>
      <c r="K141" s="166"/>
      <c r="L141" s="30"/>
      <c r="M141" s="167" t="s">
        <v>1</v>
      </c>
      <c r="N141" s="168" t="s">
        <v>45</v>
      </c>
      <c r="O141" s="55"/>
      <c r="P141" s="169">
        <f t="shared" si="1"/>
        <v>0</v>
      </c>
      <c r="Q141" s="169">
        <v>0</v>
      </c>
      <c r="R141" s="169">
        <f t="shared" si="2"/>
        <v>0</v>
      </c>
      <c r="S141" s="169">
        <v>0</v>
      </c>
      <c r="T141" s="170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1" t="s">
        <v>265</v>
      </c>
      <c r="AT141" s="171" t="s">
        <v>199</v>
      </c>
      <c r="AU141" s="171" t="s">
        <v>87</v>
      </c>
      <c r="AY141" s="14" t="s">
        <v>196</v>
      </c>
      <c r="BE141" s="172">
        <f t="shared" si="4"/>
        <v>0</v>
      </c>
      <c r="BF141" s="172">
        <f t="shared" si="5"/>
        <v>0</v>
      </c>
      <c r="BG141" s="172">
        <f t="shared" si="6"/>
        <v>0</v>
      </c>
      <c r="BH141" s="172">
        <f t="shared" si="7"/>
        <v>0</v>
      </c>
      <c r="BI141" s="172">
        <f t="shared" si="8"/>
        <v>0</v>
      </c>
      <c r="BJ141" s="14" t="s">
        <v>204</v>
      </c>
      <c r="BK141" s="172">
        <f t="shared" si="9"/>
        <v>0</v>
      </c>
      <c r="BL141" s="14" t="s">
        <v>265</v>
      </c>
      <c r="BM141" s="171" t="s">
        <v>314</v>
      </c>
    </row>
    <row r="142" spans="1:65" s="2" customFormat="1" ht="16.5" customHeight="1">
      <c r="A142" s="29"/>
      <c r="B142" s="158"/>
      <c r="C142" s="159" t="s">
        <v>279</v>
      </c>
      <c r="D142" s="159" t="s">
        <v>199</v>
      </c>
      <c r="E142" s="160" t="s">
        <v>2572</v>
      </c>
      <c r="F142" s="161" t="s">
        <v>2573</v>
      </c>
      <c r="G142" s="162" t="s">
        <v>512</v>
      </c>
      <c r="H142" s="163">
        <v>2</v>
      </c>
      <c r="I142" s="164"/>
      <c r="J142" s="165">
        <f t="shared" si="0"/>
        <v>0</v>
      </c>
      <c r="K142" s="166"/>
      <c r="L142" s="30"/>
      <c r="M142" s="167" t="s">
        <v>1</v>
      </c>
      <c r="N142" s="168" t="s">
        <v>45</v>
      </c>
      <c r="O142" s="55"/>
      <c r="P142" s="169">
        <f t="shared" si="1"/>
        <v>0</v>
      </c>
      <c r="Q142" s="169">
        <v>0</v>
      </c>
      <c r="R142" s="169">
        <f t="shared" si="2"/>
        <v>0</v>
      </c>
      <c r="S142" s="169">
        <v>0</v>
      </c>
      <c r="T142" s="170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1" t="s">
        <v>265</v>
      </c>
      <c r="AT142" s="171" t="s">
        <v>199</v>
      </c>
      <c r="AU142" s="171" t="s">
        <v>87</v>
      </c>
      <c r="AY142" s="14" t="s">
        <v>196</v>
      </c>
      <c r="BE142" s="172">
        <f t="shared" si="4"/>
        <v>0</v>
      </c>
      <c r="BF142" s="172">
        <f t="shared" si="5"/>
        <v>0</v>
      </c>
      <c r="BG142" s="172">
        <f t="shared" si="6"/>
        <v>0</v>
      </c>
      <c r="BH142" s="172">
        <f t="shared" si="7"/>
        <v>0</v>
      </c>
      <c r="BI142" s="172">
        <f t="shared" si="8"/>
        <v>0</v>
      </c>
      <c r="BJ142" s="14" t="s">
        <v>204</v>
      </c>
      <c r="BK142" s="172">
        <f t="shared" si="9"/>
        <v>0</v>
      </c>
      <c r="BL142" s="14" t="s">
        <v>265</v>
      </c>
      <c r="BM142" s="171" t="s">
        <v>320</v>
      </c>
    </row>
    <row r="143" spans="1:65" s="2" customFormat="1" ht="16.5" customHeight="1">
      <c r="A143" s="29"/>
      <c r="B143" s="158"/>
      <c r="C143" s="159" t="s">
        <v>7</v>
      </c>
      <c r="D143" s="159" t="s">
        <v>199</v>
      </c>
      <c r="E143" s="160" t="s">
        <v>2574</v>
      </c>
      <c r="F143" s="161" t="s">
        <v>2575</v>
      </c>
      <c r="G143" s="162" t="s">
        <v>512</v>
      </c>
      <c r="H143" s="163">
        <v>6</v>
      </c>
      <c r="I143" s="164"/>
      <c r="J143" s="165">
        <f t="shared" si="0"/>
        <v>0</v>
      </c>
      <c r="K143" s="166"/>
      <c r="L143" s="30"/>
      <c r="M143" s="167" t="s">
        <v>1</v>
      </c>
      <c r="N143" s="168" t="s">
        <v>45</v>
      </c>
      <c r="O143" s="55"/>
      <c r="P143" s="169">
        <f t="shared" si="1"/>
        <v>0</v>
      </c>
      <c r="Q143" s="169">
        <v>0</v>
      </c>
      <c r="R143" s="169">
        <f t="shared" si="2"/>
        <v>0</v>
      </c>
      <c r="S143" s="169">
        <v>0</v>
      </c>
      <c r="T143" s="170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1" t="s">
        <v>265</v>
      </c>
      <c r="AT143" s="171" t="s">
        <v>199</v>
      </c>
      <c r="AU143" s="171" t="s">
        <v>87</v>
      </c>
      <c r="AY143" s="14" t="s">
        <v>196</v>
      </c>
      <c r="BE143" s="172">
        <f t="shared" si="4"/>
        <v>0</v>
      </c>
      <c r="BF143" s="172">
        <f t="shared" si="5"/>
        <v>0</v>
      </c>
      <c r="BG143" s="172">
        <f t="shared" si="6"/>
        <v>0</v>
      </c>
      <c r="BH143" s="172">
        <f t="shared" si="7"/>
        <v>0</v>
      </c>
      <c r="BI143" s="172">
        <f t="shared" si="8"/>
        <v>0</v>
      </c>
      <c r="BJ143" s="14" t="s">
        <v>204</v>
      </c>
      <c r="BK143" s="172">
        <f t="shared" si="9"/>
        <v>0</v>
      </c>
      <c r="BL143" s="14" t="s">
        <v>265</v>
      </c>
      <c r="BM143" s="171" t="s">
        <v>328</v>
      </c>
    </row>
    <row r="144" spans="1:65" s="2" customFormat="1" ht="16.5" customHeight="1">
      <c r="A144" s="29"/>
      <c r="B144" s="158"/>
      <c r="C144" s="159" t="s">
        <v>286</v>
      </c>
      <c r="D144" s="159" t="s">
        <v>199</v>
      </c>
      <c r="E144" s="160" t="s">
        <v>2576</v>
      </c>
      <c r="F144" s="161" t="s">
        <v>2577</v>
      </c>
      <c r="G144" s="162" t="s">
        <v>2578</v>
      </c>
      <c r="H144" s="189"/>
      <c r="I144" s="164"/>
      <c r="J144" s="165">
        <f t="shared" si="0"/>
        <v>0</v>
      </c>
      <c r="K144" s="166"/>
      <c r="L144" s="30"/>
      <c r="M144" s="167" t="s">
        <v>1</v>
      </c>
      <c r="N144" s="168" t="s">
        <v>45</v>
      </c>
      <c r="O144" s="55"/>
      <c r="P144" s="169">
        <f t="shared" si="1"/>
        <v>0</v>
      </c>
      <c r="Q144" s="169">
        <v>0</v>
      </c>
      <c r="R144" s="169">
        <f t="shared" si="2"/>
        <v>0</v>
      </c>
      <c r="S144" s="169">
        <v>0</v>
      </c>
      <c r="T144" s="170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1" t="s">
        <v>265</v>
      </c>
      <c r="AT144" s="171" t="s">
        <v>199</v>
      </c>
      <c r="AU144" s="171" t="s">
        <v>87</v>
      </c>
      <c r="AY144" s="14" t="s">
        <v>196</v>
      </c>
      <c r="BE144" s="172">
        <f t="shared" si="4"/>
        <v>0</v>
      </c>
      <c r="BF144" s="172">
        <f t="shared" si="5"/>
        <v>0</v>
      </c>
      <c r="BG144" s="172">
        <f t="shared" si="6"/>
        <v>0</v>
      </c>
      <c r="BH144" s="172">
        <f t="shared" si="7"/>
        <v>0</v>
      </c>
      <c r="BI144" s="172">
        <f t="shared" si="8"/>
        <v>0</v>
      </c>
      <c r="BJ144" s="14" t="s">
        <v>204</v>
      </c>
      <c r="BK144" s="172">
        <f t="shared" si="9"/>
        <v>0</v>
      </c>
      <c r="BL144" s="14" t="s">
        <v>265</v>
      </c>
      <c r="BM144" s="171" t="s">
        <v>334</v>
      </c>
    </row>
    <row r="145" spans="1:65" s="2" customFormat="1" ht="16.5" customHeight="1">
      <c r="A145" s="29"/>
      <c r="B145" s="158"/>
      <c r="C145" s="159" t="s">
        <v>290</v>
      </c>
      <c r="D145" s="159" t="s">
        <v>199</v>
      </c>
      <c r="E145" s="160" t="s">
        <v>2579</v>
      </c>
      <c r="F145" s="161" t="s">
        <v>2580</v>
      </c>
      <c r="G145" s="162" t="s">
        <v>2581</v>
      </c>
      <c r="H145" s="163">
        <v>1</v>
      </c>
      <c r="I145" s="164"/>
      <c r="J145" s="165">
        <f t="shared" si="0"/>
        <v>0</v>
      </c>
      <c r="K145" s="166"/>
      <c r="L145" s="30"/>
      <c r="M145" s="167" t="s">
        <v>1</v>
      </c>
      <c r="N145" s="168" t="s">
        <v>45</v>
      </c>
      <c r="O145" s="55"/>
      <c r="P145" s="169">
        <f t="shared" si="1"/>
        <v>0</v>
      </c>
      <c r="Q145" s="169">
        <v>0</v>
      </c>
      <c r="R145" s="169">
        <f t="shared" si="2"/>
        <v>0</v>
      </c>
      <c r="S145" s="169">
        <v>0</v>
      </c>
      <c r="T145" s="170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1" t="s">
        <v>265</v>
      </c>
      <c r="AT145" s="171" t="s">
        <v>199</v>
      </c>
      <c r="AU145" s="171" t="s">
        <v>87</v>
      </c>
      <c r="AY145" s="14" t="s">
        <v>196</v>
      </c>
      <c r="BE145" s="172">
        <f t="shared" si="4"/>
        <v>0</v>
      </c>
      <c r="BF145" s="172">
        <f t="shared" si="5"/>
        <v>0</v>
      </c>
      <c r="BG145" s="172">
        <f t="shared" si="6"/>
        <v>0</v>
      </c>
      <c r="BH145" s="172">
        <f t="shared" si="7"/>
        <v>0</v>
      </c>
      <c r="BI145" s="172">
        <f t="shared" si="8"/>
        <v>0</v>
      </c>
      <c r="BJ145" s="14" t="s">
        <v>204</v>
      </c>
      <c r="BK145" s="172">
        <f t="shared" si="9"/>
        <v>0</v>
      </c>
      <c r="BL145" s="14" t="s">
        <v>265</v>
      </c>
      <c r="BM145" s="171" t="s">
        <v>338</v>
      </c>
    </row>
    <row r="146" spans="1:65" s="2" customFormat="1" ht="16.5" customHeight="1">
      <c r="A146" s="29"/>
      <c r="B146" s="158"/>
      <c r="C146" s="159" t="s">
        <v>294</v>
      </c>
      <c r="D146" s="159" t="s">
        <v>199</v>
      </c>
      <c r="E146" s="160" t="s">
        <v>2582</v>
      </c>
      <c r="F146" s="161" t="s">
        <v>2583</v>
      </c>
      <c r="G146" s="162" t="s">
        <v>2581</v>
      </c>
      <c r="H146" s="163">
        <v>1</v>
      </c>
      <c r="I146" s="164"/>
      <c r="J146" s="165">
        <f t="shared" si="0"/>
        <v>0</v>
      </c>
      <c r="K146" s="166"/>
      <c r="L146" s="30"/>
      <c r="M146" s="167" t="s">
        <v>1</v>
      </c>
      <c r="N146" s="168" t="s">
        <v>45</v>
      </c>
      <c r="O146" s="55"/>
      <c r="P146" s="169">
        <f t="shared" si="1"/>
        <v>0</v>
      </c>
      <c r="Q146" s="169">
        <v>0</v>
      </c>
      <c r="R146" s="169">
        <f t="shared" si="2"/>
        <v>0</v>
      </c>
      <c r="S146" s="169">
        <v>0</v>
      </c>
      <c r="T146" s="170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1" t="s">
        <v>265</v>
      </c>
      <c r="AT146" s="171" t="s">
        <v>199</v>
      </c>
      <c r="AU146" s="171" t="s">
        <v>87</v>
      </c>
      <c r="AY146" s="14" t="s">
        <v>196</v>
      </c>
      <c r="BE146" s="172">
        <f t="shared" si="4"/>
        <v>0</v>
      </c>
      <c r="BF146" s="172">
        <f t="shared" si="5"/>
        <v>0</v>
      </c>
      <c r="BG146" s="172">
        <f t="shared" si="6"/>
        <v>0</v>
      </c>
      <c r="BH146" s="172">
        <f t="shared" si="7"/>
        <v>0</v>
      </c>
      <c r="BI146" s="172">
        <f t="shared" si="8"/>
        <v>0</v>
      </c>
      <c r="BJ146" s="14" t="s">
        <v>204</v>
      </c>
      <c r="BK146" s="172">
        <f t="shared" si="9"/>
        <v>0</v>
      </c>
      <c r="BL146" s="14" t="s">
        <v>265</v>
      </c>
      <c r="BM146" s="171" t="s">
        <v>342</v>
      </c>
    </row>
    <row r="147" spans="1:65" s="12" customFormat="1" ht="25.9" customHeight="1">
      <c r="B147" s="145"/>
      <c r="D147" s="146" t="s">
        <v>78</v>
      </c>
      <c r="E147" s="147" t="s">
        <v>2584</v>
      </c>
      <c r="F147" s="147" t="s">
        <v>2585</v>
      </c>
      <c r="I147" s="148"/>
      <c r="J147" s="149">
        <f>BK147</f>
        <v>0</v>
      </c>
      <c r="L147" s="145"/>
      <c r="M147" s="150"/>
      <c r="N147" s="151"/>
      <c r="O147" s="151"/>
      <c r="P147" s="152">
        <f>SUM(P148:P156)</f>
        <v>0</v>
      </c>
      <c r="Q147" s="151"/>
      <c r="R147" s="152">
        <f>SUM(R148:R156)</f>
        <v>0</v>
      </c>
      <c r="S147" s="151"/>
      <c r="T147" s="153">
        <f>SUM(T148:T156)</f>
        <v>0</v>
      </c>
      <c r="AR147" s="146" t="s">
        <v>87</v>
      </c>
      <c r="AT147" s="154" t="s">
        <v>78</v>
      </c>
      <c r="AU147" s="154" t="s">
        <v>79</v>
      </c>
      <c r="AY147" s="146" t="s">
        <v>196</v>
      </c>
      <c r="BK147" s="155">
        <f>SUM(BK148:BK156)</f>
        <v>0</v>
      </c>
    </row>
    <row r="148" spans="1:65" s="2" customFormat="1" ht="33" customHeight="1">
      <c r="A148" s="29"/>
      <c r="B148" s="158"/>
      <c r="C148" s="159" t="s">
        <v>298</v>
      </c>
      <c r="D148" s="159" t="s">
        <v>199</v>
      </c>
      <c r="E148" s="160" t="s">
        <v>2586</v>
      </c>
      <c r="F148" s="161" t="s">
        <v>2587</v>
      </c>
      <c r="G148" s="162" t="s">
        <v>222</v>
      </c>
      <c r="H148" s="163">
        <v>4</v>
      </c>
      <c r="I148" s="164"/>
      <c r="J148" s="165">
        <f t="shared" ref="J148:J156" si="10">ROUND(I148*H148,2)</f>
        <v>0</v>
      </c>
      <c r="K148" s="166"/>
      <c r="L148" s="30"/>
      <c r="M148" s="167" t="s">
        <v>1</v>
      </c>
      <c r="N148" s="168" t="s">
        <v>45</v>
      </c>
      <c r="O148" s="55"/>
      <c r="P148" s="169">
        <f t="shared" ref="P148:P156" si="11">O148*H148</f>
        <v>0</v>
      </c>
      <c r="Q148" s="169">
        <v>0</v>
      </c>
      <c r="R148" s="169">
        <f t="shared" ref="R148:R156" si="12">Q148*H148</f>
        <v>0</v>
      </c>
      <c r="S148" s="169">
        <v>0</v>
      </c>
      <c r="T148" s="170">
        <f t="shared" ref="T148:T156" si="13"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1" t="s">
        <v>203</v>
      </c>
      <c r="AT148" s="171" t="s">
        <v>199</v>
      </c>
      <c r="AU148" s="171" t="s">
        <v>87</v>
      </c>
      <c r="AY148" s="14" t="s">
        <v>196</v>
      </c>
      <c r="BE148" s="172">
        <f t="shared" ref="BE148:BE156" si="14">IF(N148="základní",J148,0)</f>
        <v>0</v>
      </c>
      <c r="BF148" s="172">
        <f t="shared" ref="BF148:BF156" si="15">IF(N148="snížená",J148,0)</f>
        <v>0</v>
      </c>
      <c r="BG148" s="172">
        <f t="shared" ref="BG148:BG156" si="16">IF(N148="zákl. přenesená",J148,0)</f>
        <v>0</v>
      </c>
      <c r="BH148" s="172">
        <f t="shared" ref="BH148:BH156" si="17">IF(N148="sníž. přenesená",J148,0)</f>
        <v>0</v>
      </c>
      <c r="BI148" s="172">
        <f t="shared" ref="BI148:BI156" si="18">IF(N148="nulová",J148,0)</f>
        <v>0</v>
      </c>
      <c r="BJ148" s="14" t="s">
        <v>204</v>
      </c>
      <c r="BK148" s="172">
        <f t="shared" ref="BK148:BK156" si="19">ROUND(I148*H148,2)</f>
        <v>0</v>
      </c>
      <c r="BL148" s="14" t="s">
        <v>203</v>
      </c>
      <c r="BM148" s="171" t="s">
        <v>348</v>
      </c>
    </row>
    <row r="149" spans="1:65" s="2" customFormat="1" ht="16.5" customHeight="1">
      <c r="A149" s="29"/>
      <c r="B149" s="158"/>
      <c r="C149" s="159" t="s">
        <v>302</v>
      </c>
      <c r="D149" s="159" t="s">
        <v>199</v>
      </c>
      <c r="E149" s="160" t="s">
        <v>2588</v>
      </c>
      <c r="F149" s="161" t="s">
        <v>2589</v>
      </c>
      <c r="G149" s="162" t="s">
        <v>222</v>
      </c>
      <c r="H149" s="163">
        <v>4</v>
      </c>
      <c r="I149" s="164"/>
      <c r="J149" s="165">
        <f t="shared" si="10"/>
        <v>0</v>
      </c>
      <c r="K149" s="166"/>
      <c r="L149" s="30"/>
      <c r="M149" s="167" t="s">
        <v>1</v>
      </c>
      <c r="N149" s="168" t="s">
        <v>45</v>
      </c>
      <c r="O149" s="55"/>
      <c r="P149" s="169">
        <f t="shared" si="11"/>
        <v>0</v>
      </c>
      <c r="Q149" s="169">
        <v>0</v>
      </c>
      <c r="R149" s="169">
        <f t="shared" si="12"/>
        <v>0</v>
      </c>
      <c r="S149" s="169">
        <v>0</v>
      </c>
      <c r="T149" s="170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1" t="s">
        <v>203</v>
      </c>
      <c r="AT149" s="171" t="s">
        <v>199</v>
      </c>
      <c r="AU149" s="171" t="s">
        <v>87</v>
      </c>
      <c r="AY149" s="14" t="s">
        <v>196</v>
      </c>
      <c r="BE149" s="172">
        <f t="shared" si="14"/>
        <v>0</v>
      </c>
      <c r="BF149" s="172">
        <f t="shared" si="15"/>
        <v>0</v>
      </c>
      <c r="BG149" s="172">
        <f t="shared" si="16"/>
        <v>0</v>
      </c>
      <c r="BH149" s="172">
        <f t="shared" si="17"/>
        <v>0</v>
      </c>
      <c r="BI149" s="172">
        <f t="shared" si="18"/>
        <v>0</v>
      </c>
      <c r="BJ149" s="14" t="s">
        <v>204</v>
      </c>
      <c r="BK149" s="172">
        <f t="shared" si="19"/>
        <v>0</v>
      </c>
      <c r="BL149" s="14" t="s">
        <v>203</v>
      </c>
      <c r="BM149" s="171" t="s">
        <v>356</v>
      </c>
    </row>
    <row r="150" spans="1:65" s="2" customFormat="1" ht="16.5" customHeight="1">
      <c r="A150" s="29"/>
      <c r="B150" s="158"/>
      <c r="C150" s="159" t="s">
        <v>304</v>
      </c>
      <c r="D150" s="159" t="s">
        <v>199</v>
      </c>
      <c r="E150" s="160" t="s">
        <v>2590</v>
      </c>
      <c r="F150" s="161" t="s">
        <v>2591</v>
      </c>
      <c r="G150" s="162" t="s">
        <v>222</v>
      </c>
      <c r="H150" s="163">
        <v>30</v>
      </c>
      <c r="I150" s="164"/>
      <c r="J150" s="165">
        <f t="shared" si="10"/>
        <v>0</v>
      </c>
      <c r="K150" s="166"/>
      <c r="L150" s="30"/>
      <c r="M150" s="167" t="s">
        <v>1</v>
      </c>
      <c r="N150" s="168" t="s">
        <v>45</v>
      </c>
      <c r="O150" s="55"/>
      <c r="P150" s="169">
        <f t="shared" si="11"/>
        <v>0</v>
      </c>
      <c r="Q150" s="169">
        <v>0</v>
      </c>
      <c r="R150" s="169">
        <f t="shared" si="12"/>
        <v>0</v>
      </c>
      <c r="S150" s="169">
        <v>0</v>
      </c>
      <c r="T150" s="170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1" t="s">
        <v>203</v>
      </c>
      <c r="AT150" s="171" t="s">
        <v>199</v>
      </c>
      <c r="AU150" s="171" t="s">
        <v>87</v>
      </c>
      <c r="AY150" s="14" t="s">
        <v>196</v>
      </c>
      <c r="BE150" s="172">
        <f t="shared" si="14"/>
        <v>0</v>
      </c>
      <c r="BF150" s="172">
        <f t="shared" si="15"/>
        <v>0</v>
      </c>
      <c r="BG150" s="172">
        <f t="shared" si="16"/>
        <v>0</v>
      </c>
      <c r="BH150" s="172">
        <f t="shared" si="17"/>
        <v>0</v>
      </c>
      <c r="BI150" s="172">
        <f t="shared" si="18"/>
        <v>0</v>
      </c>
      <c r="BJ150" s="14" t="s">
        <v>204</v>
      </c>
      <c r="BK150" s="172">
        <f t="shared" si="19"/>
        <v>0</v>
      </c>
      <c r="BL150" s="14" t="s">
        <v>203</v>
      </c>
      <c r="BM150" s="171" t="s">
        <v>364</v>
      </c>
    </row>
    <row r="151" spans="1:65" s="2" customFormat="1" ht="16.5" customHeight="1">
      <c r="A151" s="29"/>
      <c r="B151" s="158"/>
      <c r="C151" s="159" t="s">
        <v>308</v>
      </c>
      <c r="D151" s="159" t="s">
        <v>199</v>
      </c>
      <c r="E151" s="160" t="s">
        <v>2592</v>
      </c>
      <c r="F151" s="161" t="s">
        <v>2593</v>
      </c>
      <c r="G151" s="162" t="s">
        <v>222</v>
      </c>
      <c r="H151" s="163">
        <v>4</v>
      </c>
      <c r="I151" s="164"/>
      <c r="J151" s="165">
        <f t="shared" si="10"/>
        <v>0</v>
      </c>
      <c r="K151" s="166"/>
      <c r="L151" s="30"/>
      <c r="M151" s="167" t="s">
        <v>1</v>
      </c>
      <c r="N151" s="168" t="s">
        <v>45</v>
      </c>
      <c r="O151" s="55"/>
      <c r="P151" s="169">
        <f t="shared" si="11"/>
        <v>0</v>
      </c>
      <c r="Q151" s="169">
        <v>0</v>
      </c>
      <c r="R151" s="169">
        <f t="shared" si="12"/>
        <v>0</v>
      </c>
      <c r="S151" s="169">
        <v>0</v>
      </c>
      <c r="T151" s="170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1" t="s">
        <v>203</v>
      </c>
      <c r="AT151" s="171" t="s">
        <v>199</v>
      </c>
      <c r="AU151" s="171" t="s">
        <v>87</v>
      </c>
      <c r="AY151" s="14" t="s">
        <v>196</v>
      </c>
      <c r="BE151" s="172">
        <f t="shared" si="14"/>
        <v>0</v>
      </c>
      <c r="BF151" s="172">
        <f t="shared" si="15"/>
        <v>0</v>
      </c>
      <c r="BG151" s="172">
        <f t="shared" si="16"/>
        <v>0</v>
      </c>
      <c r="BH151" s="172">
        <f t="shared" si="17"/>
        <v>0</v>
      </c>
      <c r="BI151" s="172">
        <f t="shared" si="18"/>
        <v>0</v>
      </c>
      <c r="BJ151" s="14" t="s">
        <v>204</v>
      </c>
      <c r="BK151" s="172">
        <f t="shared" si="19"/>
        <v>0</v>
      </c>
      <c r="BL151" s="14" t="s">
        <v>203</v>
      </c>
      <c r="BM151" s="171" t="s">
        <v>370</v>
      </c>
    </row>
    <row r="152" spans="1:65" s="2" customFormat="1" ht="16.5" customHeight="1">
      <c r="A152" s="29"/>
      <c r="B152" s="158"/>
      <c r="C152" s="159" t="s">
        <v>310</v>
      </c>
      <c r="D152" s="159" t="s">
        <v>199</v>
      </c>
      <c r="E152" s="160" t="s">
        <v>2594</v>
      </c>
      <c r="F152" s="161" t="s">
        <v>2595</v>
      </c>
      <c r="G152" s="162" t="s">
        <v>2596</v>
      </c>
      <c r="H152" s="163">
        <v>1</v>
      </c>
      <c r="I152" s="164"/>
      <c r="J152" s="165">
        <f t="shared" si="10"/>
        <v>0</v>
      </c>
      <c r="K152" s="166"/>
      <c r="L152" s="30"/>
      <c r="M152" s="167" t="s">
        <v>1</v>
      </c>
      <c r="N152" s="168" t="s">
        <v>45</v>
      </c>
      <c r="O152" s="55"/>
      <c r="P152" s="169">
        <f t="shared" si="11"/>
        <v>0</v>
      </c>
      <c r="Q152" s="169">
        <v>0</v>
      </c>
      <c r="R152" s="169">
        <f t="shared" si="12"/>
        <v>0</v>
      </c>
      <c r="S152" s="169">
        <v>0</v>
      </c>
      <c r="T152" s="170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1" t="s">
        <v>203</v>
      </c>
      <c r="AT152" s="171" t="s">
        <v>199</v>
      </c>
      <c r="AU152" s="171" t="s">
        <v>87</v>
      </c>
      <c r="AY152" s="14" t="s">
        <v>196</v>
      </c>
      <c r="BE152" s="172">
        <f t="shared" si="14"/>
        <v>0</v>
      </c>
      <c r="BF152" s="172">
        <f t="shared" si="15"/>
        <v>0</v>
      </c>
      <c r="BG152" s="172">
        <f t="shared" si="16"/>
        <v>0</v>
      </c>
      <c r="BH152" s="172">
        <f t="shared" si="17"/>
        <v>0</v>
      </c>
      <c r="BI152" s="172">
        <f t="shared" si="18"/>
        <v>0</v>
      </c>
      <c r="BJ152" s="14" t="s">
        <v>204</v>
      </c>
      <c r="BK152" s="172">
        <f t="shared" si="19"/>
        <v>0</v>
      </c>
      <c r="BL152" s="14" t="s">
        <v>203</v>
      </c>
      <c r="BM152" s="171" t="s">
        <v>378</v>
      </c>
    </row>
    <row r="153" spans="1:65" s="2" customFormat="1" ht="16.5" customHeight="1">
      <c r="A153" s="29"/>
      <c r="B153" s="158"/>
      <c r="C153" s="159" t="s">
        <v>314</v>
      </c>
      <c r="D153" s="159" t="s">
        <v>199</v>
      </c>
      <c r="E153" s="160" t="s">
        <v>2597</v>
      </c>
      <c r="F153" s="161" t="s">
        <v>2598</v>
      </c>
      <c r="G153" s="162" t="s">
        <v>2596</v>
      </c>
      <c r="H153" s="163">
        <v>1</v>
      </c>
      <c r="I153" s="164"/>
      <c r="J153" s="165">
        <f t="shared" si="10"/>
        <v>0</v>
      </c>
      <c r="K153" s="166"/>
      <c r="L153" s="30"/>
      <c r="M153" s="167" t="s">
        <v>1</v>
      </c>
      <c r="N153" s="168" t="s">
        <v>45</v>
      </c>
      <c r="O153" s="55"/>
      <c r="P153" s="169">
        <f t="shared" si="11"/>
        <v>0</v>
      </c>
      <c r="Q153" s="169">
        <v>0</v>
      </c>
      <c r="R153" s="169">
        <f t="shared" si="12"/>
        <v>0</v>
      </c>
      <c r="S153" s="169">
        <v>0</v>
      </c>
      <c r="T153" s="170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1" t="s">
        <v>203</v>
      </c>
      <c r="AT153" s="171" t="s">
        <v>199</v>
      </c>
      <c r="AU153" s="171" t="s">
        <v>87</v>
      </c>
      <c r="AY153" s="14" t="s">
        <v>196</v>
      </c>
      <c r="BE153" s="172">
        <f t="shared" si="14"/>
        <v>0</v>
      </c>
      <c r="BF153" s="172">
        <f t="shared" si="15"/>
        <v>0</v>
      </c>
      <c r="BG153" s="172">
        <f t="shared" si="16"/>
        <v>0</v>
      </c>
      <c r="BH153" s="172">
        <f t="shared" si="17"/>
        <v>0</v>
      </c>
      <c r="BI153" s="172">
        <f t="shared" si="18"/>
        <v>0</v>
      </c>
      <c r="BJ153" s="14" t="s">
        <v>204</v>
      </c>
      <c r="BK153" s="172">
        <f t="shared" si="19"/>
        <v>0</v>
      </c>
      <c r="BL153" s="14" t="s">
        <v>203</v>
      </c>
      <c r="BM153" s="171" t="s">
        <v>386</v>
      </c>
    </row>
    <row r="154" spans="1:65" s="2" customFormat="1" ht="16.5" customHeight="1">
      <c r="A154" s="29"/>
      <c r="B154" s="158"/>
      <c r="C154" s="159" t="s">
        <v>316</v>
      </c>
      <c r="D154" s="159" t="s">
        <v>199</v>
      </c>
      <c r="E154" s="160" t="s">
        <v>2599</v>
      </c>
      <c r="F154" s="161" t="s">
        <v>2600</v>
      </c>
      <c r="G154" s="162" t="s">
        <v>2596</v>
      </c>
      <c r="H154" s="163">
        <v>1</v>
      </c>
      <c r="I154" s="164"/>
      <c r="J154" s="165">
        <f t="shared" si="10"/>
        <v>0</v>
      </c>
      <c r="K154" s="166"/>
      <c r="L154" s="30"/>
      <c r="M154" s="167" t="s">
        <v>1</v>
      </c>
      <c r="N154" s="168" t="s">
        <v>45</v>
      </c>
      <c r="O154" s="55"/>
      <c r="P154" s="169">
        <f t="shared" si="11"/>
        <v>0</v>
      </c>
      <c r="Q154" s="169">
        <v>0</v>
      </c>
      <c r="R154" s="169">
        <f t="shared" si="12"/>
        <v>0</v>
      </c>
      <c r="S154" s="169">
        <v>0</v>
      </c>
      <c r="T154" s="170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1" t="s">
        <v>203</v>
      </c>
      <c r="AT154" s="171" t="s">
        <v>199</v>
      </c>
      <c r="AU154" s="171" t="s">
        <v>87</v>
      </c>
      <c r="AY154" s="14" t="s">
        <v>196</v>
      </c>
      <c r="BE154" s="172">
        <f t="shared" si="14"/>
        <v>0</v>
      </c>
      <c r="BF154" s="172">
        <f t="shared" si="15"/>
        <v>0</v>
      </c>
      <c r="BG154" s="172">
        <f t="shared" si="16"/>
        <v>0</v>
      </c>
      <c r="BH154" s="172">
        <f t="shared" si="17"/>
        <v>0</v>
      </c>
      <c r="BI154" s="172">
        <f t="shared" si="18"/>
        <v>0</v>
      </c>
      <c r="BJ154" s="14" t="s">
        <v>204</v>
      </c>
      <c r="BK154" s="172">
        <f t="shared" si="19"/>
        <v>0</v>
      </c>
      <c r="BL154" s="14" t="s">
        <v>203</v>
      </c>
      <c r="BM154" s="171" t="s">
        <v>392</v>
      </c>
    </row>
    <row r="155" spans="1:65" s="2" customFormat="1" ht="16.5" customHeight="1">
      <c r="A155" s="29"/>
      <c r="B155" s="158"/>
      <c r="C155" s="159" t="s">
        <v>320</v>
      </c>
      <c r="D155" s="159" t="s">
        <v>199</v>
      </c>
      <c r="E155" s="160" t="s">
        <v>2601</v>
      </c>
      <c r="F155" s="161" t="s">
        <v>2602</v>
      </c>
      <c r="G155" s="162" t="s">
        <v>2603</v>
      </c>
      <c r="H155" s="163">
        <v>24</v>
      </c>
      <c r="I155" s="164"/>
      <c r="J155" s="165">
        <f t="shared" si="10"/>
        <v>0</v>
      </c>
      <c r="K155" s="166"/>
      <c r="L155" s="30"/>
      <c r="M155" s="167" t="s">
        <v>1</v>
      </c>
      <c r="N155" s="168" t="s">
        <v>45</v>
      </c>
      <c r="O155" s="55"/>
      <c r="P155" s="169">
        <f t="shared" si="11"/>
        <v>0</v>
      </c>
      <c r="Q155" s="169">
        <v>0</v>
      </c>
      <c r="R155" s="169">
        <f t="shared" si="12"/>
        <v>0</v>
      </c>
      <c r="S155" s="169">
        <v>0</v>
      </c>
      <c r="T155" s="170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1" t="s">
        <v>203</v>
      </c>
      <c r="AT155" s="171" t="s">
        <v>199</v>
      </c>
      <c r="AU155" s="171" t="s">
        <v>87</v>
      </c>
      <c r="AY155" s="14" t="s">
        <v>196</v>
      </c>
      <c r="BE155" s="172">
        <f t="shared" si="14"/>
        <v>0</v>
      </c>
      <c r="BF155" s="172">
        <f t="shared" si="15"/>
        <v>0</v>
      </c>
      <c r="BG155" s="172">
        <f t="shared" si="16"/>
        <v>0</v>
      </c>
      <c r="BH155" s="172">
        <f t="shared" si="17"/>
        <v>0</v>
      </c>
      <c r="BI155" s="172">
        <f t="shared" si="18"/>
        <v>0</v>
      </c>
      <c r="BJ155" s="14" t="s">
        <v>204</v>
      </c>
      <c r="BK155" s="172">
        <f t="shared" si="19"/>
        <v>0</v>
      </c>
      <c r="BL155" s="14" t="s">
        <v>203</v>
      </c>
      <c r="BM155" s="171" t="s">
        <v>398</v>
      </c>
    </row>
    <row r="156" spans="1:65" s="2" customFormat="1" ht="16.5" customHeight="1">
      <c r="A156" s="29"/>
      <c r="B156" s="158"/>
      <c r="C156" s="159" t="s">
        <v>324</v>
      </c>
      <c r="D156" s="159" t="s">
        <v>199</v>
      </c>
      <c r="E156" s="160" t="s">
        <v>2604</v>
      </c>
      <c r="F156" s="161" t="s">
        <v>2605</v>
      </c>
      <c r="G156" s="162" t="s">
        <v>2603</v>
      </c>
      <c r="H156" s="163">
        <v>48</v>
      </c>
      <c r="I156" s="164"/>
      <c r="J156" s="165">
        <f t="shared" si="10"/>
        <v>0</v>
      </c>
      <c r="K156" s="166"/>
      <c r="L156" s="30"/>
      <c r="M156" s="184" t="s">
        <v>1</v>
      </c>
      <c r="N156" s="185" t="s">
        <v>45</v>
      </c>
      <c r="O156" s="186"/>
      <c r="P156" s="187">
        <f t="shared" si="11"/>
        <v>0</v>
      </c>
      <c r="Q156" s="187">
        <v>0</v>
      </c>
      <c r="R156" s="187">
        <f t="shared" si="12"/>
        <v>0</v>
      </c>
      <c r="S156" s="187">
        <v>0</v>
      </c>
      <c r="T156" s="188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1" t="s">
        <v>203</v>
      </c>
      <c r="AT156" s="171" t="s">
        <v>199</v>
      </c>
      <c r="AU156" s="171" t="s">
        <v>87</v>
      </c>
      <c r="AY156" s="14" t="s">
        <v>196</v>
      </c>
      <c r="BE156" s="172">
        <f t="shared" si="14"/>
        <v>0</v>
      </c>
      <c r="BF156" s="172">
        <f t="shared" si="15"/>
        <v>0</v>
      </c>
      <c r="BG156" s="172">
        <f t="shared" si="16"/>
        <v>0</v>
      </c>
      <c r="BH156" s="172">
        <f t="shared" si="17"/>
        <v>0</v>
      </c>
      <c r="BI156" s="172">
        <f t="shared" si="18"/>
        <v>0</v>
      </c>
      <c r="BJ156" s="14" t="s">
        <v>204</v>
      </c>
      <c r="BK156" s="172">
        <f t="shared" si="19"/>
        <v>0</v>
      </c>
      <c r="BL156" s="14" t="s">
        <v>203</v>
      </c>
      <c r="BM156" s="171" t="s">
        <v>402</v>
      </c>
    </row>
    <row r="157" spans="1:65" s="2" customFormat="1" ht="6.95" customHeight="1">
      <c r="A157" s="29"/>
      <c r="B157" s="44"/>
      <c r="C157" s="45"/>
      <c r="D157" s="45"/>
      <c r="E157" s="45"/>
      <c r="F157" s="45"/>
      <c r="G157" s="45"/>
      <c r="H157" s="45"/>
      <c r="I157" s="117"/>
      <c r="J157" s="45"/>
      <c r="K157" s="45"/>
      <c r="L157" s="30"/>
      <c r="M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</row>
  </sheetData>
  <autoFilter ref="C119:K156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3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08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4" t="s">
        <v>136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87</v>
      </c>
    </row>
    <row r="4" spans="1:46" s="1" customFormat="1" ht="24.95" hidden="1" customHeight="1">
      <c r="B4" s="17"/>
      <c r="D4" s="18" t="s">
        <v>153</v>
      </c>
      <c r="I4" s="90"/>
      <c r="L4" s="17"/>
      <c r="M4" s="92" t="s">
        <v>10</v>
      </c>
      <c r="AT4" s="14" t="s">
        <v>3</v>
      </c>
    </row>
    <row r="5" spans="1:46" s="1" customFormat="1" ht="6.95" hidden="1" customHeight="1">
      <c r="B5" s="17"/>
      <c r="I5" s="90"/>
      <c r="L5" s="17"/>
    </row>
    <row r="6" spans="1:46" s="1" customFormat="1" ht="12" hidden="1" customHeight="1">
      <c r="B6" s="17"/>
      <c r="D6" s="24" t="s">
        <v>16</v>
      </c>
      <c r="I6" s="90"/>
      <c r="L6" s="17"/>
    </row>
    <row r="7" spans="1:46" s="1" customFormat="1" ht="16.5" hidden="1" customHeight="1">
      <c r="B7" s="17"/>
      <c r="E7" s="223" t="str">
        <f>'Rekapitulace stavby'!K6</f>
        <v>Revitalizace polyfunkčního bytového domu- ul.Petra Křičky č.p.3106, 3373 - Ostrava</v>
      </c>
      <c r="F7" s="224"/>
      <c r="G7" s="224"/>
      <c r="H7" s="224"/>
      <c r="I7" s="90"/>
      <c r="L7" s="17"/>
    </row>
    <row r="8" spans="1:46" s="2" customFormat="1" ht="12" hidden="1" customHeight="1">
      <c r="A8" s="29"/>
      <c r="B8" s="30"/>
      <c r="C8" s="29"/>
      <c r="D8" s="24" t="s">
        <v>154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hidden="1" customHeight="1">
      <c r="A9" s="29"/>
      <c r="B9" s="30"/>
      <c r="C9" s="29"/>
      <c r="D9" s="29"/>
      <c r="E9" s="210" t="s">
        <v>2650</v>
      </c>
      <c r="F9" s="225"/>
      <c r="G9" s="225"/>
      <c r="H9" s="225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 hidden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hidden="1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20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hidden="1" customHeight="1">
      <c r="A12" s="29"/>
      <c r="B12" s="30"/>
      <c r="C12" s="29"/>
      <c r="D12" s="24" t="s">
        <v>21</v>
      </c>
      <c r="E12" s="29"/>
      <c r="F12" s="22" t="s">
        <v>27</v>
      </c>
      <c r="G12" s="29"/>
      <c r="H12" s="29"/>
      <c r="I12" s="94" t="s">
        <v>23</v>
      </c>
      <c r="J12" s="52" t="str">
        <f>'Rekapitulace stavby'!AN8</f>
        <v>6. 3. 2020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hidden="1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hidden="1" customHeight="1">
      <c r="A14" s="29"/>
      <c r="B14" s="30"/>
      <c r="C14" s="29"/>
      <c r="D14" s="24" t="s">
        <v>25</v>
      </c>
      <c r="E14" s="29"/>
      <c r="F14" s="29"/>
      <c r="G14" s="29"/>
      <c r="H14" s="29"/>
      <c r="I14" s="94" t="s">
        <v>26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hidden="1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28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hidden="1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hidden="1" customHeight="1">
      <c r="A17" s="29"/>
      <c r="B17" s="30"/>
      <c r="C17" s="29"/>
      <c r="D17" s="24" t="s">
        <v>29</v>
      </c>
      <c r="E17" s="29"/>
      <c r="F17" s="29"/>
      <c r="G17" s="29"/>
      <c r="H17" s="29"/>
      <c r="I17" s="94" t="s">
        <v>26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hidden="1" customHeight="1">
      <c r="A18" s="29"/>
      <c r="B18" s="30"/>
      <c r="C18" s="29"/>
      <c r="D18" s="29"/>
      <c r="E18" s="226" t="str">
        <f>'Rekapitulace stavby'!E14</f>
        <v>Vyplň údaj</v>
      </c>
      <c r="F18" s="196"/>
      <c r="G18" s="196"/>
      <c r="H18" s="196"/>
      <c r="I18" s="94" t="s">
        <v>28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hidden="1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hidden="1" customHeight="1">
      <c r="A20" s="29"/>
      <c r="B20" s="30"/>
      <c r="C20" s="29"/>
      <c r="D20" s="24" t="s">
        <v>31</v>
      </c>
      <c r="E20" s="29"/>
      <c r="F20" s="29"/>
      <c r="G20" s="29"/>
      <c r="H20" s="29"/>
      <c r="I20" s="94" t="s">
        <v>26</v>
      </c>
      <c r="J20" s="22" t="str">
        <f>IF('Rekapitulace stavby'!AN16="","",'Rekapitulace stavby'!AN16)</f>
        <v>25872494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hidden="1" customHeight="1">
      <c r="A21" s="29"/>
      <c r="B21" s="30"/>
      <c r="C21" s="29"/>
      <c r="D21" s="29"/>
      <c r="E21" s="22" t="str">
        <f>IF('Rekapitulace stavby'!E17="","",'Rekapitulace stavby'!E17)</f>
        <v>MS-projekce s.r.o.</v>
      </c>
      <c r="F21" s="29"/>
      <c r="G21" s="29"/>
      <c r="H21" s="29"/>
      <c r="I21" s="94" t="s">
        <v>28</v>
      </c>
      <c r="J21" s="22" t="str">
        <f>IF('Rekapitulace stavby'!AN17="","",'Rekapitulace stavby'!AN17)</f>
        <v>CZ25872494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hidden="1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hidden="1" customHeight="1">
      <c r="A23" s="29"/>
      <c r="B23" s="30"/>
      <c r="C23" s="29"/>
      <c r="D23" s="24" t="s">
        <v>36</v>
      </c>
      <c r="E23" s="29"/>
      <c r="F23" s="29"/>
      <c r="G23" s="29"/>
      <c r="H23" s="29"/>
      <c r="I23" s="94" t="s">
        <v>26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hidden="1" customHeight="1">
      <c r="A24" s="29"/>
      <c r="B24" s="30"/>
      <c r="C24" s="29"/>
      <c r="D24" s="29"/>
      <c r="E24" s="22" t="str">
        <f>IF('Rekapitulace stavby'!E20="","",'Rekapitulace stavby'!E20)</f>
        <v/>
      </c>
      <c r="F24" s="29"/>
      <c r="G24" s="29"/>
      <c r="H24" s="29"/>
      <c r="I24" s="94" t="s">
        <v>28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hidden="1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hidden="1" customHeight="1">
      <c r="A26" s="29"/>
      <c r="B26" s="30"/>
      <c r="C26" s="29"/>
      <c r="D26" s="24" t="s">
        <v>38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hidden="1" customHeight="1">
      <c r="A27" s="95"/>
      <c r="B27" s="96"/>
      <c r="C27" s="95"/>
      <c r="D27" s="95"/>
      <c r="E27" s="201" t="s">
        <v>1</v>
      </c>
      <c r="F27" s="201"/>
      <c r="G27" s="201"/>
      <c r="H27" s="201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hidden="1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hidden="1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hidden="1" customHeight="1">
      <c r="A30" s="29"/>
      <c r="B30" s="30"/>
      <c r="C30" s="29"/>
      <c r="D30" s="100" t="s">
        <v>39</v>
      </c>
      <c r="E30" s="29"/>
      <c r="F30" s="29"/>
      <c r="G30" s="29"/>
      <c r="H30" s="29"/>
      <c r="I30" s="93"/>
      <c r="J30" s="68">
        <f>ROUND(J117,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hidden="1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hidden="1" customHeight="1">
      <c r="A32" s="29"/>
      <c r="B32" s="30"/>
      <c r="C32" s="29"/>
      <c r="D32" s="29"/>
      <c r="E32" s="29"/>
      <c r="F32" s="33" t="s">
        <v>41</v>
      </c>
      <c r="G32" s="29"/>
      <c r="H32" s="29"/>
      <c r="I32" s="101" t="s">
        <v>40</v>
      </c>
      <c r="J32" s="33" t="s">
        <v>42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102" t="s">
        <v>43</v>
      </c>
      <c r="E33" s="24" t="s">
        <v>44</v>
      </c>
      <c r="F33" s="103">
        <f>ROUND((SUM(BE117:BE133)),  2)</f>
        <v>0</v>
      </c>
      <c r="G33" s="29"/>
      <c r="H33" s="29"/>
      <c r="I33" s="104">
        <v>0.21</v>
      </c>
      <c r="J33" s="103">
        <f>ROUND(((SUM(BE117:BE133))*I33),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4" t="s">
        <v>45</v>
      </c>
      <c r="F34" s="103">
        <f>ROUND((SUM(BF117:BF133)),  2)</f>
        <v>0</v>
      </c>
      <c r="G34" s="29"/>
      <c r="H34" s="29"/>
      <c r="I34" s="104">
        <v>0.15</v>
      </c>
      <c r="J34" s="103">
        <f>ROUND(((SUM(BF117:BF133))*I34),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46</v>
      </c>
      <c r="F35" s="103">
        <f>ROUND((SUM(BG117:BG133)),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47</v>
      </c>
      <c r="F36" s="103">
        <f>ROUND((SUM(BH117:BH133)),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48</v>
      </c>
      <c r="F37" s="103">
        <f>ROUND((SUM(BI117:BI133)),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hidden="1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hidden="1" customHeight="1">
      <c r="A39" s="29"/>
      <c r="B39" s="30"/>
      <c r="C39" s="105"/>
      <c r="D39" s="106" t="s">
        <v>49</v>
      </c>
      <c r="E39" s="57"/>
      <c r="F39" s="57"/>
      <c r="G39" s="107" t="s">
        <v>50</v>
      </c>
      <c r="H39" s="108" t="s">
        <v>51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hidden="1" customHeight="1">
      <c r="B41" s="17"/>
      <c r="I41" s="90"/>
      <c r="L41" s="17"/>
    </row>
    <row r="42" spans="1:31" s="1" customFormat="1" ht="14.45" hidden="1" customHeight="1">
      <c r="B42" s="17"/>
      <c r="I42" s="90"/>
      <c r="L42" s="17"/>
    </row>
    <row r="43" spans="1:31" s="1" customFormat="1" ht="14.45" hidden="1" customHeight="1">
      <c r="B43" s="17"/>
      <c r="I43" s="90"/>
      <c r="L43" s="17"/>
    </row>
    <row r="44" spans="1:31" s="1" customFormat="1" ht="14.45" hidden="1" customHeight="1">
      <c r="B44" s="17"/>
      <c r="I44" s="90"/>
      <c r="L44" s="17"/>
    </row>
    <row r="45" spans="1:31" s="1" customFormat="1" ht="14.45" hidden="1" customHeight="1">
      <c r="B45" s="17"/>
      <c r="I45" s="90"/>
      <c r="L45" s="17"/>
    </row>
    <row r="46" spans="1:31" s="1" customFormat="1" ht="14.45" hidden="1" customHeight="1">
      <c r="B46" s="17"/>
      <c r="I46" s="90"/>
      <c r="L46" s="17"/>
    </row>
    <row r="47" spans="1:31" s="1" customFormat="1" ht="14.45" hidden="1" customHeight="1">
      <c r="B47" s="17"/>
      <c r="I47" s="90"/>
      <c r="L47" s="17"/>
    </row>
    <row r="48" spans="1:31" s="1" customFormat="1" ht="14.45" hidden="1" customHeight="1">
      <c r="B48" s="17"/>
      <c r="I48" s="90"/>
      <c r="L48" s="17"/>
    </row>
    <row r="49" spans="1:31" s="1" customFormat="1" ht="14.45" hidden="1" customHeight="1">
      <c r="B49" s="17"/>
      <c r="I49" s="90"/>
      <c r="L49" s="17"/>
    </row>
    <row r="50" spans="1:31" s="2" customFormat="1" ht="14.45" hidden="1" customHeight="1">
      <c r="B50" s="39"/>
      <c r="D50" s="40" t="s">
        <v>52</v>
      </c>
      <c r="E50" s="41"/>
      <c r="F50" s="41"/>
      <c r="G50" s="40" t="s">
        <v>53</v>
      </c>
      <c r="H50" s="41"/>
      <c r="I50" s="112"/>
      <c r="J50" s="41"/>
      <c r="K50" s="41"/>
      <c r="L50" s="39"/>
    </row>
    <row r="51" spans="1:31" ht="11.25" hidden="1">
      <c r="B51" s="17"/>
      <c r="L51" s="17"/>
    </row>
    <row r="52" spans="1:31" ht="11.25" hidden="1">
      <c r="B52" s="17"/>
      <c r="L52" s="17"/>
    </row>
    <row r="53" spans="1:31" ht="11.25" hidden="1">
      <c r="B53" s="17"/>
      <c r="L53" s="17"/>
    </row>
    <row r="54" spans="1:31" ht="11.25" hidden="1">
      <c r="B54" s="17"/>
      <c r="L54" s="17"/>
    </row>
    <row r="55" spans="1:31" ht="11.25" hidden="1">
      <c r="B55" s="17"/>
      <c r="L55" s="17"/>
    </row>
    <row r="56" spans="1:31" ht="11.25" hidden="1">
      <c r="B56" s="17"/>
      <c r="L56" s="17"/>
    </row>
    <row r="57" spans="1:31" ht="11.25" hidden="1">
      <c r="B57" s="17"/>
      <c r="L57" s="17"/>
    </row>
    <row r="58" spans="1:31" ht="11.25" hidden="1">
      <c r="B58" s="17"/>
      <c r="L58" s="17"/>
    </row>
    <row r="59" spans="1:31" ht="11.25" hidden="1">
      <c r="B59" s="17"/>
      <c r="L59" s="17"/>
    </row>
    <row r="60" spans="1:31" ht="11.25" hidden="1">
      <c r="B60" s="17"/>
      <c r="L60" s="17"/>
    </row>
    <row r="61" spans="1:31" s="2" customFormat="1" ht="12.75" hidden="1">
      <c r="A61" s="29"/>
      <c r="B61" s="30"/>
      <c r="C61" s="29"/>
      <c r="D61" s="42" t="s">
        <v>54</v>
      </c>
      <c r="E61" s="32"/>
      <c r="F61" s="113" t="s">
        <v>55</v>
      </c>
      <c r="G61" s="42" t="s">
        <v>54</v>
      </c>
      <c r="H61" s="32"/>
      <c r="I61" s="114"/>
      <c r="J61" s="115" t="s">
        <v>55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 hidden="1">
      <c r="B62" s="17"/>
      <c r="L62" s="17"/>
    </row>
    <row r="63" spans="1:31" ht="11.25" hidden="1">
      <c r="B63" s="17"/>
      <c r="L63" s="17"/>
    </row>
    <row r="64" spans="1:31" ht="11.25" hidden="1">
      <c r="B64" s="17"/>
      <c r="L64" s="17"/>
    </row>
    <row r="65" spans="1:31" s="2" customFormat="1" ht="12.75" hidden="1">
      <c r="A65" s="29"/>
      <c r="B65" s="30"/>
      <c r="C65" s="29"/>
      <c r="D65" s="40" t="s">
        <v>56</v>
      </c>
      <c r="E65" s="43"/>
      <c r="F65" s="43"/>
      <c r="G65" s="40" t="s">
        <v>57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 hidden="1">
      <c r="B66" s="17"/>
      <c r="L66" s="17"/>
    </row>
    <row r="67" spans="1:31" ht="11.25" hidden="1">
      <c r="B67" s="17"/>
      <c r="L67" s="17"/>
    </row>
    <row r="68" spans="1:31" ht="11.25" hidden="1">
      <c r="B68" s="17"/>
      <c r="L68" s="17"/>
    </row>
    <row r="69" spans="1:31" ht="11.25" hidden="1">
      <c r="B69" s="17"/>
      <c r="L69" s="17"/>
    </row>
    <row r="70" spans="1:31" ht="11.25" hidden="1">
      <c r="B70" s="17"/>
      <c r="L70" s="17"/>
    </row>
    <row r="71" spans="1:31" ht="11.25" hidden="1">
      <c r="B71" s="17"/>
      <c r="L71" s="17"/>
    </row>
    <row r="72" spans="1:31" ht="11.25" hidden="1">
      <c r="B72" s="17"/>
      <c r="L72" s="17"/>
    </row>
    <row r="73" spans="1:31" ht="11.25" hidden="1">
      <c r="B73" s="17"/>
      <c r="L73" s="17"/>
    </row>
    <row r="74" spans="1:31" ht="11.25" hidden="1">
      <c r="B74" s="17"/>
      <c r="L74" s="17"/>
    </row>
    <row r="75" spans="1:31" ht="11.25" hidden="1">
      <c r="B75" s="17"/>
      <c r="L75" s="17"/>
    </row>
    <row r="76" spans="1:31" s="2" customFormat="1" ht="12.75" hidden="1">
      <c r="A76" s="29"/>
      <c r="B76" s="30"/>
      <c r="C76" s="29"/>
      <c r="D76" s="42" t="s">
        <v>54</v>
      </c>
      <c r="E76" s="32"/>
      <c r="F76" s="113" t="s">
        <v>55</v>
      </c>
      <c r="G76" s="42" t="s">
        <v>54</v>
      </c>
      <c r="H76" s="32"/>
      <c r="I76" s="114"/>
      <c r="J76" s="115" t="s">
        <v>55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hidden="1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hidden="1" customHeight="1">
      <c r="A82" s="29"/>
      <c r="B82" s="30"/>
      <c r="C82" s="18" t="s">
        <v>156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hidden="1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23" t="str">
        <f>E7</f>
        <v>Revitalizace polyfunkčního bytového domu- ul.Petra Křičky č.p.3106, 3373 - Ostrava</v>
      </c>
      <c r="F85" s="224"/>
      <c r="G85" s="224"/>
      <c r="H85" s="224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154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210" t="str">
        <f>E9</f>
        <v>0634 - BD č.p.3373 - MaR - č.p.22 - Uznatelné náklady</v>
      </c>
      <c r="F87" s="225"/>
      <c r="G87" s="225"/>
      <c r="H87" s="225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hidden="1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21</v>
      </c>
      <c r="D89" s="29"/>
      <c r="E89" s="29"/>
      <c r="F89" s="22" t="str">
        <f>F12</f>
        <v xml:space="preserve"> </v>
      </c>
      <c r="G89" s="29"/>
      <c r="H89" s="29"/>
      <c r="I89" s="94" t="s">
        <v>23</v>
      </c>
      <c r="J89" s="52" t="str">
        <f>IF(J12="","",J12)</f>
        <v>6. 3. 2020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hidden="1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hidden="1" customHeight="1">
      <c r="A91" s="29"/>
      <c r="B91" s="30"/>
      <c r="C91" s="24" t="s">
        <v>25</v>
      </c>
      <c r="D91" s="29"/>
      <c r="E91" s="29"/>
      <c r="F91" s="22" t="str">
        <f>E15</f>
        <v xml:space="preserve"> </v>
      </c>
      <c r="G91" s="29"/>
      <c r="H91" s="29"/>
      <c r="I91" s="94" t="s">
        <v>31</v>
      </c>
      <c r="J91" s="27" t="str">
        <f>E21</f>
        <v>MS-projekce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hidden="1" customHeight="1">
      <c r="A92" s="29"/>
      <c r="B92" s="30"/>
      <c r="C92" s="24" t="s">
        <v>29</v>
      </c>
      <c r="D92" s="29"/>
      <c r="E92" s="29"/>
      <c r="F92" s="22" t="str">
        <f>IF(E18="","",E18)</f>
        <v>Vyplň údaj</v>
      </c>
      <c r="G92" s="29"/>
      <c r="H92" s="29"/>
      <c r="I92" s="94" t="s">
        <v>36</v>
      </c>
      <c r="J92" s="27" t="str">
        <f>E24</f>
        <v/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9" t="s">
        <v>157</v>
      </c>
      <c r="D94" s="105"/>
      <c r="E94" s="105"/>
      <c r="F94" s="105"/>
      <c r="G94" s="105"/>
      <c r="H94" s="105"/>
      <c r="I94" s="120"/>
      <c r="J94" s="121" t="s">
        <v>158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hidden="1" customHeight="1">
      <c r="A96" s="29"/>
      <c r="B96" s="30"/>
      <c r="C96" s="122" t="s">
        <v>159</v>
      </c>
      <c r="D96" s="29"/>
      <c r="E96" s="29"/>
      <c r="F96" s="29"/>
      <c r="G96" s="29"/>
      <c r="H96" s="29"/>
      <c r="I96" s="93"/>
      <c r="J96" s="68">
        <f>J117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160</v>
      </c>
    </row>
    <row r="97" spans="1:31" s="9" customFormat="1" ht="24.95" hidden="1" customHeight="1">
      <c r="B97" s="123"/>
      <c r="D97" s="124" t="s">
        <v>2607</v>
      </c>
      <c r="E97" s="125"/>
      <c r="F97" s="125"/>
      <c r="G97" s="125"/>
      <c r="H97" s="125"/>
      <c r="I97" s="126"/>
      <c r="J97" s="127">
        <f>J118</f>
        <v>0</v>
      </c>
      <c r="L97" s="123"/>
    </row>
    <row r="98" spans="1:31" s="2" customFormat="1" ht="21.75" hidden="1" customHeight="1">
      <c r="A98" s="29"/>
      <c r="B98" s="30"/>
      <c r="C98" s="29"/>
      <c r="D98" s="29"/>
      <c r="E98" s="29"/>
      <c r="F98" s="29"/>
      <c r="G98" s="29"/>
      <c r="H98" s="29"/>
      <c r="I98" s="93"/>
      <c r="J98" s="29"/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31" s="2" customFormat="1" ht="6.95" hidden="1" customHeight="1">
      <c r="A99" s="29"/>
      <c r="B99" s="44"/>
      <c r="C99" s="45"/>
      <c r="D99" s="45"/>
      <c r="E99" s="45"/>
      <c r="F99" s="45"/>
      <c r="G99" s="45"/>
      <c r="H99" s="45"/>
      <c r="I99" s="117"/>
      <c r="J99" s="45"/>
      <c r="K99" s="45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31" ht="11.25" hidden="1"/>
    <row r="101" spans="1:31" ht="11.25" hidden="1"/>
    <row r="102" spans="1:31" ht="11.25" hidden="1"/>
    <row r="103" spans="1:31" s="2" customFormat="1" ht="6.95" customHeight="1">
      <c r="A103" s="29"/>
      <c r="B103" s="46"/>
      <c r="C103" s="47"/>
      <c r="D103" s="47"/>
      <c r="E103" s="47"/>
      <c r="F103" s="47"/>
      <c r="G103" s="47"/>
      <c r="H103" s="47"/>
      <c r="I103" s="118"/>
      <c r="J103" s="47"/>
      <c r="K103" s="47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24.95" customHeight="1">
      <c r="A104" s="29"/>
      <c r="B104" s="30"/>
      <c r="C104" s="18" t="s">
        <v>181</v>
      </c>
      <c r="D104" s="29"/>
      <c r="E104" s="29"/>
      <c r="F104" s="29"/>
      <c r="G104" s="29"/>
      <c r="H104" s="29"/>
      <c r="I104" s="93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5" customHeight="1">
      <c r="A105" s="29"/>
      <c r="B105" s="30"/>
      <c r="C105" s="29"/>
      <c r="D105" s="29"/>
      <c r="E105" s="29"/>
      <c r="F105" s="29"/>
      <c r="G105" s="29"/>
      <c r="H105" s="29"/>
      <c r="I105" s="93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12" customHeight="1">
      <c r="A106" s="29"/>
      <c r="B106" s="30"/>
      <c r="C106" s="24" t="s">
        <v>16</v>
      </c>
      <c r="D106" s="29"/>
      <c r="E106" s="29"/>
      <c r="F106" s="29"/>
      <c r="G106" s="29"/>
      <c r="H106" s="29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6.5" customHeight="1">
      <c r="A107" s="29"/>
      <c r="B107" s="30"/>
      <c r="C107" s="29"/>
      <c r="D107" s="29"/>
      <c r="E107" s="223" t="str">
        <f>E7</f>
        <v>Revitalizace polyfunkčního bytového domu- ul.Petra Křičky č.p.3106, 3373 - Ostrava</v>
      </c>
      <c r="F107" s="224"/>
      <c r="G107" s="224"/>
      <c r="H107" s="224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>
      <c r="A108" s="29"/>
      <c r="B108" s="30"/>
      <c r="C108" s="24" t="s">
        <v>154</v>
      </c>
      <c r="D108" s="29"/>
      <c r="E108" s="29"/>
      <c r="F108" s="29"/>
      <c r="G108" s="29"/>
      <c r="H108" s="29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>
      <c r="A109" s="29"/>
      <c r="B109" s="30"/>
      <c r="C109" s="29"/>
      <c r="D109" s="29"/>
      <c r="E109" s="210" t="str">
        <f>E9</f>
        <v>0634 - BD č.p.3373 - MaR - č.p.22 - Uznatelné náklady</v>
      </c>
      <c r="F109" s="225"/>
      <c r="G109" s="225"/>
      <c r="H109" s="225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21</v>
      </c>
      <c r="D111" s="29"/>
      <c r="E111" s="29"/>
      <c r="F111" s="22" t="str">
        <f>F12</f>
        <v xml:space="preserve"> </v>
      </c>
      <c r="G111" s="29"/>
      <c r="H111" s="29"/>
      <c r="I111" s="94" t="s">
        <v>23</v>
      </c>
      <c r="J111" s="52" t="str">
        <f>IF(J12="","",J12)</f>
        <v>6. 3. 2020</v>
      </c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5.2" customHeight="1">
      <c r="A113" s="29"/>
      <c r="B113" s="30"/>
      <c r="C113" s="24" t="s">
        <v>25</v>
      </c>
      <c r="D113" s="29"/>
      <c r="E113" s="29"/>
      <c r="F113" s="22" t="str">
        <f>E15</f>
        <v xml:space="preserve"> </v>
      </c>
      <c r="G113" s="29"/>
      <c r="H113" s="29"/>
      <c r="I113" s="94" t="s">
        <v>31</v>
      </c>
      <c r="J113" s="27" t="str">
        <f>E21</f>
        <v>MS-projekce s.r.o.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2" customHeight="1">
      <c r="A114" s="29"/>
      <c r="B114" s="30"/>
      <c r="C114" s="24" t="s">
        <v>29</v>
      </c>
      <c r="D114" s="29"/>
      <c r="E114" s="29"/>
      <c r="F114" s="22" t="str">
        <f>IF(E18="","",E18)</f>
        <v>Vyplň údaj</v>
      </c>
      <c r="G114" s="29"/>
      <c r="H114" s="29"/>
      <c r="I114" s="94" t="s">
        <v>36</v>
      </c>
      <c r="J114" s="27" t="str">
        <f>E24</f>
        <v/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0.35" customHeight="1">
      <c r="A115" s="29"/>
      <c r="B115" s="30"/>
      <c r="C115" s="29"/>
      <c r="D115" s="29"/>
      <c r="E115" s="29"/>
      <c r="F115" s="29"/>
      <c r="G115" s="29"/>
      <c r="H115" s="29"/>
      <c r="I115" s="93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11" customFormat="1" ht="29.25" customHeight="1">
      <c r="A116" s="133"/>
      <c r="B116" s="134"/>
      <c r="C116" s="135" t="s">
        <v>182</v>
      </c>
      <c r="D116" s="136" t="s">
        <v>64</v>
      </c>
      <c r="E116" s="136" t="s">
        <v>60</v>
      </c>
      <c r="F116" s="136" t="s">
        <v>61</v>
      </c>
      <c r="G116" s="136" t="s">
        <v>183</v>
      </c>
      <c r="H116" s="136" t="s">
        <v>184</v>
      </c>
      <c r="I116" s="137" t="s">
        <v>185</v>
      </c>
      <c r="J116" s="138" t="s">
        <v>158</v>
      </c>
      <c r="K116" s="139" t="s">
        <v>186</v>
      </c>
      <c r="L116" s="140"/>
      <c r="M116" s="59" t="s">
        <v>1</v>
      </c>
      <c r="N116" s="60" t="s">
        <v>43</v>
      </c>
      <c r="O116" s="60" t="s">
        <v>187</v>
      </c>
      <c r="P116" s="60" t="s">
        <v>188</v>
      </c>
      <c r="Q116" s="60" t="s">
        <v>189</v>
      </c>
      <c r="R116" s="60" t="s">
        <v>190</v>
      </c>
      <c r="S116" s="60" t="s">
        <v>191</v>
      </c>
      <c r="T116" s="61" t="s">
        <v>192</v>
      </c>
      <c r="U116" s="133"/>
      <c r="V116" s="133"/>
      <c r="W116" s="133"/>
      <c r="X116" s="133"/>
      <c r="Y116" s="133"/>
      <c r="Z116" s="133"/>
      <c r="AA116" s="133"/>
      <c r="AB116" s="133"/>
      <c r="AC116" s="133"/>
      <c r="AD116" s="133"/>
      <c r="AE116" s="133"/>
    </row>
    <row r="117" spans="1:65" s="2" customFormat="1" ht="22.9" customHeight="1">
      <c r="A117" s="29"/>
      <c r="B117" s="30"/>
      <c r="C117" s="66" t="s">
        <v>193</v>
      </c>
      <c r="D117" s="29"/>
      <c r="E117" s="29"/>
      <c r="F117" s="29"/>
      <c r="G117" s="29"/>
      <c r="H117" s="29"/>
      <c r="I117" s="93"/>
      <c r="J117" s="141">
        <f>BK117</f>
        <v>0</v>
      </c>
      <c r="K117" s="29"/>
      <c r="L117" s="30"/>
      <c r="M117" s="62"/>
      <c r="N117" s="53"/>
      <c r="O117" s="63"/>
      <c r="P117" s="142">
        <f>P118</f>
        <v>0</v>
      </c>
      <c r="Q117" s="63"/>
      <c r="R117" s="142">
        <f>R118</f>
        <v>0</v>
      </c>
      <c r="S117" s="63"/>
      <c r="T117" s="143">
        <f>T118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4" t="s">
        <v>78</v>
      </c>
      <c r="AU117" s="14" t="s">
        <v>160</v>
      </c>
      <c r="BK117" s="144">
        <f>BK118</f>
        <v>0</v>
      </c>
    </row>
    <row r="118" spans="1:65" s="12" customFormat="1" ht="25.9" customHeight="1">
      <c r="B118" s="145"/>
      <c r="D118" s="146" t="s">
        <v>78</v>
      </c>
      <c r="E118" s="147" t="s">
        <v>2608</v>
      </c>
      <c r="F118" s="147" t="s">
        <v>2609</v>
      </c>
      <c r="I118" s="148"/>
      <c r="J118" s="149">
        <f>BK118</f>
        <v>0</v>
      </c>
      <c r="L118" s="145"/>
      <c r="M118" s="150"/>
      <c r="N118" s="151"/>
      <c r="O118" s="151"/>
      <c r="P118" s="152">
        <f>SUM(P119:P133)</f>
        <v>0</v>
      </c>
      <c r="Q118" s="151"/>
      <c r="R118" s="152">
        <f>SUM(R119:R133)</f>
        <v>0</v>
      </c>
      <c r="S118" s="151"/>
      <c r="T118" s="153">
        <f>SUM(T119:T133)</f>
        <v>0</v>
      </c>
      <c r="AR118" s="146" t="s">
        <v>87</v>
      </c>
      <c r="AT118" s="154" t="s">
        <v>78</v>
      </c>
      <c r="AU118" s="154" t="s">
        <v>79</v>
      </c>
      <c r="AY118" s="146" t="s">
        <v>196</v>
      </c>
      <c r="BK118" s="155">
        <f>SUM(BK119:BK133)</f>
        <v>0</v>
      </c>
    </row>
    <row r="119" spans="1:65" s="2" customFormat="1" ht="16.5" customHeight="1">
      <c r="A119" s="29"/>
      <c r="B119" s="158"/>
      <c r="C119" s="159" t="s">
        <v>87</v>
      </c>
      <c r="D119" s="159" t="s">
        <v>199</v>
      </c>
      <c r="E119" s="160" t="s">
        <v>2610</v>
      </c>
      <c r="F119" s="161" t="s">
        <v>2611</v>
      </c>
      <c r="G119" s="162" t="s">
        <v>2292</v>
      </c>
      <c r="H119" s="163">
        <v>1</v>
      </c>
      <c r="I119" s="164"/>
      <c r="J119" s="165">
        <f t="shared" ref="J119:J133" si="0">ROUND(I119*H119,2)</f>
        <v>0</v>
      </c>
      <c r="K119" s="166"/>
      <c r="L119" s="30"/>
      <c r="M119" s="167" t="s">
        <v>1</v>
      </c>
      <c r="N119" s="168" t="s">
        <v>45</v>
      </c>
      <c r="O119" s="55"/>
      <c r="P119" s="169">
        <f t="shared" ref="P119:P133" si="1">O119*H119</f>
        <v>0</v>
      </c>
      <c r="Q119" s="169">
        <v>0</v>
      </c>
      <c r="R119" s="169">
        <f t="shared" ref="R119:R133" si="2">Q119*H119</f>
        <v>0</v>
      </c>
      <c r="S119" s="169">
        <v>0</v>
      </c>
      <c r="T119" s="170">
        <f t="shared" ref="T119:T133" si="3"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71" t="s">
        <v>203</v>
      </c>
      <c r="AT119" s="171" t="s">
        <v>199</v>
      </c>
      <c r="AU119" s="171" t="s">
        <v>87</v>
      </c>
      <c r="AY119" s="14" t="s">
        <v>196</v>
      </c>
      <c r="BE119" s="172">
        <f t="shared" ref="BE119:BE133" si="4">IF(N119="základní",J119,0)</f>
        <v>0</v>
      </c>
      <c r="BF119" s="172">
        <f t="shared" ref="BF119:BF133" si="5">IF(N119="snížená",J119,0)</f>
        <v>0</v>
      </c>
      <c r="BG119" s="172">
        <f t="shared" ref="BG119:BG133" si="6">IF(N119="zákl. přenesená",J119,0)</f>
        <v>0</v>
      </c>
      <c r="BH119" s="172">
        <f t="shared" ref="BH119:BH133" si="7">IF(N119="sníž. přenesená",J119,0)</f>
        <v>0</v>
      </c>
      <c r="BI119" s="172">
        <f t="shared" ref="BI119:BI133" si="8">IF(N119="nulová",J119,0)</f>
        <v>0</v>
      </c>
      <c r="BJ119" s="14" t="s">
        <v>204</v>
      </c>
      <c r="BK119" s="172">
        <f t="shared" ref="BK119:BK133" si="9">ROUND(I119*H119,2)</f>
        <v>0</v>
      </c>
      <c r="BL119" s="14" t="s">
        <v>203</v>
      </c>
      <c r="BM119" s="171" t="s">
        <v>204</v>
      </c>
    </row>
    <row r="120" spans="1:65" s="2" customFormat="1" ht="16.5" customHeight="1">
      <c r="A120" s="29"/>
      <c r="B120" s="158"/>
      <c r="C120" s="159" t="s">
        <v>204</v>
      </c>
      <c r="D120" s="159" t="s">
        <v>199</v>
      </c>
      <c r="E120" s="160" t="s">
        <v>2612</v>
      </c>
      <c r="F120" s="161" t="s">
        <v>2613</v>
      </c>
      <c r="G120" s="162" t="s">
        <v>1058</v>
      </c>
      <c r="H120" s="163">
        <v>1</v>
      </c>
      <c r="I120" s="164"/>
      <c r="J120" s="165">
        <f t="shared" si="0"/>
        <v>0</v>
      </c>
      <c r="K120" s="166"/>
      <c r="L120" s="30"/>
      <c r="M120" s="167" t="s">
        <v>1</v>
      </c>
      <c r="N120" s="168" t="s">
        <v>45</v>
      </c>
      <c r="O120" s="55"/>
      <c r="P120" s="169">
        <f t="shared" si="1"/>
        <v>0</v>
      </c>
      <c r="Q120" s="169">
        <v>0</v>
      </c>
      <c r="R120" s="169">
        <f t="shared" si="2"/>
        <v>0</v>
      </c>
      <c r="S120" s="169">
        <v>0</v>
      </c>
      <c r="T120" s="170">
        <f t="shared" si="3"/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71" t="s">
        <v>203</v>
      </c>
      <c r="AT120" s="171" t="s">
        <v>199</v>
      </c>
      <c r="AU120" s="171" t="s">
        <v>87</v>
      </c>
      <c r="AY120" s="14" t="s">
        <v>196</v>
      </c>
      <c r="BE120" s="172">
        <f t="shared" si="4"/>
        <v>0</v>
      </c>
      <c r="BF120" s="172">
        <f t="shared" si="5"/>
        <v>0</v>
      </c>
      <c r="BG120" s="172">
        <f t="shared" si="6"/>
        <v>0</v>
      </c>
      <c r="BH120" s="172">
        <f t="shared" si="7"/>
        <v>0</v>
      </c>
      <c r="BI120" s="172">
        <f t="shared" si="8"/>
        <v>0</v>
      </c>
      <c r="BJ120" s="14" t="s">
        <v>204</v>
      </c>
      <c r="BK120" s="172">
        <f t="shared" si="9"/>
        <v>0</v>
      </c>
      <c r="BL120" s="14" t="s">
        <v>203</v>
      </c>
      <c r="BM120" s="171" t="s">
        <v>203</v>
      </c>
    </row>
    <row r="121" spans="1:65" s="2" customFormat="1" ht="16.5" customHeight="1">
      <c r="A121" s="29"/>
      <c r="B121" s="158"/>
      <c r="C121" s="159" t="s">
        <v>197</v>
      </c>
      <c r="D121" s="159" t="s">
        <v>199</v>
      </c>
      <c r="E121" s="160" t="s">
        <v>2614</v>
      </c>
      <c r="F121" s="161" t="s">
        <v>2615</v>
      </c>
      <c r="G121" s="162" t="s">
        <v>2292</v>
      </c>
      <c r="H121" s="163">
        <v>1</v>
      </c>
      <c r="I121" s="164"/>
      <c r="J121" s="165">
        <f t="shared" si="0"/>
        <v>0</v>
      </c>
      <c r="K121" s="166"/>
      <c r="L121" s="30"/>
      <c r="M121" s="167" t="s">
        <v>1</v>
      </c>
      <c r="N121" s="168" t="s">
        <v>45</v>
      </c>
      <c r="O121" s="55"/>
      <c r="P121" s="169">
        <f t="shared" si="1"/>
        <v>0</v>
      </c>
      <c r="Q121" s="169">
        <v>0</v>
      </c>
      <c r="R121" s="169">
        <f t="shared" si="2"/>
        <v>0</v>
      </c>
      <c r="S121" s="169">
        <v>0</v>
      </c>
      <c r="T121" s="170">
        <f t="shared" si="3"/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71" t="s">
        <v>203</v>
      </c>
      <c r="AT121" s="171" t="s">
        <v>199</v>
      </c>
      <c r="AU121" s="171" t="s">
        <v>87</v>
      </c>
      <c r="AY121" s="14" t="s">
        <v>196</v>
      </c>
      <c r="BE121" s="172">
        <f t="shared" si="4"/>
        <v>0</v>
      </c>
      <c r="BF121" s="172">
        <f t="shared" si="5"/>
        <v>0</v>
      </c>
      <c r="BG121" s="172">
        <f t="shared" si="6"/>
        <v>0</v>
      </c>
      <c r="BH121" s="172">
        <f t="shared" si="7"/>
        <v>0</v>
      </c>
      <c r="BI121" s="172">
        <f t="shared" si="8"/>
        <v>0</v>
      </c>
      <c r="BJ121" s="14" t="s">
        <v>204</v>
      </c>
      <c r="BK121" s="172">
        <f t="shared" si="9"/>
        <v>0</v>
      </c>
      <c r="BL121" s="14" t="s">
        <v>203</v>
      </c>
      <c r="BM121" s="171" t="s">
        <v>224</v>
      </c>
    </row>
    <row r="122" spans="1:65" s="2" customFormat="1" ht="16.5" customHeight="1">
      <c r="A122" s="29"/>
      <c r="B122" s="158"/>
      <c r="C122" s="159" t="s">
        <v>203</v>
      </c>
      <c r="D122" s="159" t="s">
        <v>199</v>
      </c>
      <c r="E122" s="160" t="s">
        <v>2616</v>
      </c>
      <c r="F122" s="161" t="s">
        <v>2617</v>
      </c>
      <c r="G122" s="162" t="s">
        <v>2292</v>
      </c>
      <c r="H122" s="163">
        <v>1</v>
      </c>
      <c r="I122" s="164"/>
      <c r="J122" s="165">
        <f t="shared" si="0"/>
        <v>0</v>
      </c>
      <c r="K122" s="166"/>
      <c r="L122" s="30"/>
      <c r="M122" s="167" t="s">
        <v>1</v>
      </c>
      <c r="N122" s="168" t="s">
        <v>45</v>
      </c>
      <c r="O122" s="55"/>
      <c r="P122" s="169">
        <f t="shared" si="1"/>
        <v>0</v>
      </c>
      <c r="Q122" s="169">
        <v>0</v>
      </c>
      <c r="R122" s="169">
        <f t="shared" si="2"/>
        <v>0</v>
      </c>
      <c r="S122" s="169">
        <v>0</v>
      </c>
      <c r="T122" s="170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71" t="s">
        <v>203</v>
      </c>
      <c r="AT122" s="171" t="s">
        <v>199</v>
      </c>
      <c r="AU122" s="171" t="s">
        <v>87</v>
      </c>
      <c r="AY122" s="14" t="s">
        <v>196</v>
      </c>
      <c r="BE122" s="172">
        <f t="shared" si="4"/>
        <v>0</v>
      </c>
      <c r="BF122" s="172">
        <f t="shared" si="5"/>
        <v>0</v>
      </c>
      <c r="BG122" s="172">
        <f t="shared" si="6"/>
        <v>0</v>
      </c>
      <c r="BH122" s="172">
        <f t="shared" si="7"/>
        <v>0</v>
      </c>
      <c r="BI122" s="172">
        <f t="shared" si="8"/>
        <v>0</v>
      </c>
      <c r="BJ122" s="14" t="s">
        <v>204</v>
      </c>
      <c r="BK122" s="172">
        <f t="shared" si="9"/>
        <v>0</v>
      </c>
      <c r="BL122" s="14" t="s">
        <v>203</v>
      </c>
      <c r="BM122" s="171" t="s">
        <v>217</v>
      </c>
    </row>
    <row r="123" spans="1:65" s="2" customFormat="1" ht="16.5" customHeight="1">
      <c r="A123" s="29"/>
      <c r="B123" s="158"/>
      <c r="C123" s="159" t="s">
        <v>219</v>
      </c>
      <c r="D123" s="159" t="s">
        <v>199</v>
      </c>
      <c r="E123" s="160" t="s">
        <v>2618</v>
      </c>
      <c r="F123" s="161" t="s">
        <v>2619</v>
      </c>
      <c r="G123" s="162" t="s">
        <v>2292</v>
      </c>
      <c r="H123" s="163">
        <v>1</v>
      </c>
      <c r="I123" s="164"/>
      <c r="J123" s="165">
        <f t="shared" si="0"/>
        <v>0</v>
      </c>
      <c r="K123" s="166"/>
      <c r="L123" s="30"/>
      <c r="M123" s="167" t="s">
        <v>1</v>
      </c>
      <c r="N123" s="168" t="s">
        <v>45</v>
      </c>
      <c r="O123" s="55"/>
      <c r="P123" s="169">
        <f t="shared" si="1"/>
        <v>0</v>
      </c>
      <c r="Q123" s="169">
        <v>0</v>
      </c>
      <c r="R123" s="169">
        <f t="shared" si="2"/>
        <v>0</v>
      </c>
      <c r="S123" s="169">
        <v>0</v>
      </c>
      <c r="T123" s="170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71" t="s">
        <v>203</v>
      </c>
      <c r="AT123" s="171" t="s">
        <v>199</v>
      </c>
      <c r="AU123" s="171" t="s">
        <v>87</v>
      </c>
      <c r="AY123" s="14" t="s">
        <v>196</v>
      </c>
      <c r="BE123" s="172">
        <f t="shared" si="4"/>
        <v>0</v>
      </c>
      <c r="BF123" s="172">
        <f t="shared" si="5"/>
        <v>0</v>
      </c>
      <c r="BG123" s="172">
        <f t="shared" si="6"/>
        <v>0</v>
      </c>
      <c r="BH123" s="172">
        <f t="shared" si="7"/>
        <v>0</v>
      </c>
      <c r="BI123" s="172">
        <f t="shared" si="8"/>
        <v>0</v>
      </c>
      <c r="BJ123" s="14" t="s">
        <v>204</v>
      </c>
      <c r="BK123" s="172">
        <f t="shared" si="9"/>
        <v>0</v>
      </c>
      <c r="BL123" s="14" t="s">
        <v>203</v>
      </c>
      <c r="BM123" s="171" t="s">
        <v>241</v>
      </c>
    </row>
    <row r="124" spans="1:65" s="2" customFormat="1" ht="16.5" customHeight="1">
      <c r="A124" s="29"/>
      <c r="B124" s="158"/>
      <c r="C124" s="159" t="s">
        <v>224</v>
      </c>
      <c r="D124" s="159" t="s">
        <v>199</v>
      </c>
      <c r="E124" s="160" t="s">
        <v>2620</v>
      </c>
      <c r="F124" s="161" t="s">
        <v>2621</v>
      </c>
      <c r="G124" s="162" t="s">
        <v>2292</v>
      </c>
      <c r="H124" s="163">
        <v>1</v>
      </c>
      <c r="I124" s="164"/>
      <c r="J124" s="165">
        <f t="shared" si="0"/>
        <v>0</v>
      </c>
      <c r="K124" s="166"/>
      <c r="L124" s="30"/>
      <c r="M124" s="167" t="s">
        <v>1</v>
      </c>
      <c r="N124" s="168" t="s">
        <v>45</v>
      </c>
      <c r="O124" s="55"/>
      <c r="P124" s="169">
        <f t="shared" si="1"/>
        <v>0</v>
      </c>
      <c r="Q124" s="169">
        <v>0</v>
      </c>
      <c r="R124" s="169">
        <f t="shared" si="2"/>
        <v>0</v>
      </c>
      <c r="S124" s="169">
        <v>0</v>
      </c>
      <c r="T124" s="170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71" t="s">
        <v>203</v>
      </c>
      <c r="AT124" s="171" t="s">
        <v>199</v>
      </c>
      <c r="AU124" s="171" t="s">
        <v>87</v>
      </c>
      <c r="AY124" s="14" t="s">
        <v>196</v>
      </c>
      <c r="BE124" s="172">
        <f t="shared" si="4"/>
        <v>0</v>
      </c>
      <c r="BF124" s="172">
        <f t="shared" si="5"/>
        <v>0</v>
      </c>
      <c r="BG124" s="172">
        <f t="shared" si="6"/>
        <v>0</v>
      </c>
      <c r="BH124" s="172">
        <f t="shared" si="7"/>
        <v>0</v>
      </c>
      <c r="BI124" s="172">
        <f t="shared" si="8"/>
        <v>0</v>
      </c>
      <c r="BJ124" s="14" t="s">
        <v>204</v>
      </c>
      <c r="BK124" s="172">
        <f t="shared" si="9"/>
        <v>0</v>
      </c>
      <c r="BL124" s="14" t="s">
        <v>203</v>
      </c>
      <c r="BM124" s="171" t="s">
        <v>249</v>
      </c>
    </row>
    <row r="125" spans="1:65" s="2" customFormat="1" ht="16.5" customHeight="1">
      <c r="A125" s="29"/>
      <c r="B125" s="158"/>
      <c r="C125" s="159" t="s">
        <v>228</v>
      </c>
      <c r="D125" s="159" t="s">
        <v>199</v>
      </c>
      <c r="E125" s="160" t="s">
        <v>2622</v>
      </c>
      <c r="F125" s="161" t="s">
        <v>2623</v>
      </c>
      <c r="G125" s="162" t="s">
        <v>2292</v>
      </c>
      <c r="H125" s="163">
        <v>1</v>
      </c>
      <c r="I125" s="164"/>
      <c r="J125" s="165">
        <f t="shared" si="0"/>
        <v>0</v>
      </c>
      <c r="K125" s="166"/>
      <c r="L125" s="30"/>
      <c r="M125" s="167" t="s">
        <v>1</v>
      </c>
      <c r="N125" s="168" t="s">
        <v>45</v>
      </c>
      <c r="O125" s="55"/>
      <c r="P125" s="169">
        <f t="shared" si="1"/>
        <v>0</v>
      </c>
      <c r="Q125" s="169">
        <v>0</v>
      </c>
      <c r="R125" s="169">
        <f t="shared" si="2"/>
        <v>0</v>
      </c>
      <c r="S125" s="169">
        <v>0</v>
      </c>
      <c r="T125" s="170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1" t="s">
        <v>203</v>
      </c>
      <c r="AT125" s="171" t="s">
        <v>199</v>
      </c>
      <c r="AU125" s="171" t="s">
        <v>87</v>
      </c>
      <c r="AY125" s="14" t="s">
        <v>196</v>
      </c>
      <c r="BE125" s="172">
        <f t="shared" si="4"/>
        <v>0</v>
      </c>
      <c r="BF125" s="172">
        <f t="shared" si="5"/>
        <v>0</v>
      </c>
      <c r="BG125" s="172">
        <f t="shared" si="6"/>
        <v>0</v>
      </c>
      <c r="BH125" s="172">
        <f t="shared" si="7"/>
        <v>0</v>
      </c>
      <c r="BI125" s="172">
        <f t="shared" si="8"/>
        <v>0</v>
      </c>
      <c r="BJ125" s="14" t="s">
        <v>204</v>
      </c>
      <c r="BK125" s="172">
        <f t="shared" si="9"/>
        <v>0</v>
      </c>
      <c r="BL125" s="14" t="s">
        <v>203</v>
      </c>
      <c r="BM125" s="171" t="s">
        <v>257</v>
      </c>
    </row>
    <row r="126" spans="1:65" s="2" customFormat="1" ht="16.5" customHeight="1">
      <c r="A126" s="29"/>
      <c r="B126" s="158"/>
      <c r="C126" s="159" t="s">
        <v>237</v>
      </c>
      <c r="D126" s="159" t="s">
        <v>199</v>
      </c>
      <c r="E126" s="160" t="s">
        <v>2624</v>
      </c>
      <c r="F126" s="161" t="s">
        <v>2625</v>
      </c>
      <c r="G126" s="162" t="s">
        <v>2292</v>
      </c>
      <c r="H126" s="163">
        <v>1</v>
      </c>
      <c r="I126" s="164"/>
      <c r="J126" s="165">
        <f t="shared" si="0"/>
        <v>0</v>
      </c>
      <c r="K126" s="166"/>
      <c r="L126" s="30"/>
      <c r="M126" s="167" t="s">
        <v>1</v>
      </c>
      <c r="N126" s="168" t="s">
        <v>45</v>
      </c>
      <c r="O126" s="55"/>
      <c r="P126" s="169">
        <f t="shared" si="1"/>
        <v>0</v>
      </c>
      <c r="Q126" s="169">
        <v>0</v>
      </c>
      <c r="R126" s="169">
        <f t="shared" si="2"/>
        <v>0</v>
      </c>
      <c r="S126" s="169">
        <v>0</v>
      </c>
      <c r="T126" s="170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71" t="s">
        <v>203</v>
      </c>
      <c r="AT126" s="171" t="s">
        <v>199</v>
      </c>
      <c r="AU126" s="171" t="s">
        <v>87</v>
      </c>
      <c r="AY126" s="14" t="s">
        <v>196</v>
      </c>
      <c r="BE126" s="172">
        <f t="shared" si="4"/>
        <v>0</v>
      </c>
      <c r="BF126" s="172">
        <f t="shared" si="5"/>
        <v>0</v>
      </c>
      <c r="BG126" s="172">
        <f t="shared" si="6"/>
        <v>0</v>
      </c>
      <c r="BH126" s="172">
        <f t="shared" si="7"/>
        <v>0</v>
      </c>
      <c r="BI126" s="172">
        <f t="shared" si="8"/>
        <v>0</v>
      </c>
      <c r="BJ126" s="14" t="s">
        <v>204</v>
      </c>
      <c r="BK126" s="172">
        <f t="shared" si="9"/>
        <v>0</v>
      </c>
      <c r="BL126" s="14" t="s">
        <v>203</v>
      </c>
      <c r="BM126" s="171" t="s">
        <v>265</v>
      </c>
    </row>
    <row r="127" spans="1:65" s="2" customFormat="1" ht="16.5" customHeight="1">
      <c r="A127" s="29"/>
      <c r="B127" s="158"/>
      <c r="C127" s="159" t="s">
        <v>245</v>
      </c>
      <c r="D127" s="159" t="s">
        <v>199</v>
      </c>
      <c r="E127" s="160" t="s">
        <v>2626</v>
      </c>
      <c r="F127" s="161" t="s">
        <v>2627</v>
      </c>
      <c r="G127" s="162" t="s">
        <v>222</v>
      </c>
      <c r="H127" s="163">
        <v>26</v>
      </c>
      <c r="I127" s="164"/>
      <c r="J127" s="165">
        <f t="shared" si="0"/>
        <v>0</v>
      </c>
      <c r="K127" s="166"/>
      <c r="L127" s="30"/>
      <c r="M127" s="167" t="s">
        <v>1</v>
      </c>
      <c r="N127" s="168" t="s">
        <v>45</v>
      </c>
      <c r="O127" s="55"/>
      <c r="P127" s="169">
        <f t="shared" si="1"/>
        <v>0</v>
      </c>
      <c r="Q127" s="169">
        <v>0</v>
      </c>
      <c r="R127" s="169">
        <f t="shared" si="2"/>
        <v>0</v>
      </c>
      <c r="S127" s="169">
        <v>0</v>
      </c>
      <c r="T127" s="170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1" t="s">
        <v>203</v>
      </c>
      <c r="AT127" s="171" t="s">
        <v>199</v>
      </c>
      <c r="AU127" s="171" t="s">
        <v>87</v>
      </c>
      <c r="AY127" s="14" t="s">
        <v>196</v>
      </c>
      <c r="BE127" s="172">
        <f t="shared" si="4"/>
        <v>0</v>
      </c>
      <c r="BF127" s="172">
        <f t="shared" si="5"/>
        <v>0</v>
      </c>
      <c r="BG127" s="172">
        <f t="shared" si="6"/>
        <v>0</v>
      </c>
      <c r="BH127" s="172">
        <f t="shared" si="7"/>
        <v>0</v>
      </c>
      <c r="BI127" s="172">
        <f t="shared" si="8"/>
        <v>0</v>
      </c>
      <c r="BJ127" s="14" t="s">
        <v>204</v>
      </c>
      <c r="BK127" s="172">
        <f t="shared" si="9"/>
        <v>0</v>
      </c>
      <c r="BL127" s="14" t="s">
        <v>203</v>
      </c>
      <c r="BM127" s="171" t="s">
        <v>271</v>
      </c>
    </row>
    <row r="128" spans="1:65" s="2" customFormat="1" ht="16.5" customHeight="1">
      <c r="A128" s="29"/>
      <c r="B128" s="158"/>
      <c r="C128" s="159" t="s">
        <v>249</v>
      </c>
      <c r="D128" s="159" t="s">
        <v>199</v>
      </c>
      <c r="E128" s="160" t="s">
        <v>2628</v>
      </c>
      <c r="F128" s="161" t="s">
        <v>2629</v>
      </c>
      <c r="G128" s="162" t="s">
        <v>2292</v>
      </c>
      <c r="H128" s="163">
        <v>1</v>
      </c>
      <c r="I128" s="164"/>
      <c r="J128" s="165">
        <f t="shared" si="0"/>
        <v>0</v>
      </c>
      <c r="K128" s="166"/>
      <c r="L128" s="30"/>
      <c r="M128" s="167" t="s">
        <v>1</v>
      </c>
      <c r="N128" s="168" t="s">
        <v>45</v>
      </c>
      <c r="O128" s="55"/>
      <c r="P128" s="169">
        <f t="shared" si="1"/>
        <v>0</v>
      </c>
      <c r="Q128" s="169">
        <v>0</v>
      </c>
      <c r="R128" s="169">
        <f t="shared" si="2"/>
        <v>0</v>
      </c>
      <c r="S128" s="169">
        <v>0</v>
      </c>
      <c r="T128" s="170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71" t="s">
        <v>203</v>
      </c>
      <c r="AT128" s="171" t="s">
        <v>199</v>
      </c>
      <c r="AU128" s="171" t="s">
        <v>87</v>
      </c>
      <c r="AY128" s="14" t="s">
        <v>196</v>
      </c>
      <c r="BE128" s="172">
        <f t="shared" si="4"/>
        <v>0</v>
      </c>
      <c r="BF128" s="172">
        <f t="shared" si="5"/>
        <v>0</v>
      </c>
      <c r="BG128" s="172">
        <f t="shared" si="6"/>
        <v>0</v>
      </c>
      <c r="BH128" s="172">
        <f t="shared" si="7"/>
        <v>0</v>
      </c>
      <c r="BI128" s="172">
        <f t="shared" si="8"/>
        <v>0</v>
      </c>
      <c r="BJ128" s="14" t="s">
        <v>204</v>
      </c>
      <c r="BK128" s="172">
        <f t="shared" si="9"/>
        <v>0</v>
      </c>
      <c r="BL128" s="14" t="s">
        <v>203</v>
      </c>
      <c r="BM128" s="171" t="s">
        <v>279</v>
      </c>
    </row>
    <row r="129" spans="1:65" s="2" customFormat="1" ht="16.5" customHeight="1">
      <c r="A129" s="29"/>
      <c r="B129" s="158"/>
      <c r="C129" s="159" t="s">
        <v>253</v>
      </c>
      <c r="D129" s="159" t="s">
        <v>199</v>
      </c>
      <c r="E129" s="160" t="s">
        <v>2630</v>
      </c>
      <c r="F129" s="161" t="s">
        <v>2631</v>
      </c>
      <c r="G129" s="162" t="s">
        <v>2292</v>
      </c>
      <c r="H129" s="163">
        <v>1</v>
      </c>
      <c r="I129" s="164"/>
      <c r="J129" s="165">
        <f t="shared" si="0"/>
        <v>0</v>
      </c>
      <c r="K129" s="166"/>
      <c r="L129" s="30"/>
      <c r="M129" s="167" t="s">
        <v>1</v>
      </c>
      <c r="N129" s="168" t="s">
        <v>45</v>
      </c>
      <c r="O129" s="55"/>
      <c r="P129" s="169">
        <f t="shared" si="1"/>
        <v>0</v>
      </c>
      <c r="Q129" s="169">
        <v>0</v>
      </c>
      <c r="R129" s="169">
        <f t="shared" si="2"/>
        <v>0</v>
      </c>
      <c r="S129" s="169">
        <v>0</v>
      </c>
      <c r="T129" s="170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1" t="s">
        <v>203</v>
      </c>
      <c r="AT129" s="171" t="s">
        <v>199</v>
      </c>
      <c r="AU129" s="171" t="s">
        <v>87</v>
      </c>
      <c r="AY129" s="14" t="s">
        <v>196</v>
      </c>
      <c r="BE129" s="172">
        <f t="shared" si="4"/>
        <v>0</v>
      </c>
      <c r="BF129" s="172">
        <f t="shared" si="5"/>
        <v>0</v>
      </c>
      <c r="BG129" s="172">
        <f t="shared" si="6"/>
        <v>0</v>
      </c>
      <c r="BH129" s="172">
        <f t="shared" si="7"/>
        <v>0</v>
      </c>
      <c r="BI129" s="172">
        <f t="shared" si="8"/>
        <v>0</v>
      </c>
      <c r="BJ129" s="14" t="s">
        <v>204</v>
      </c>
      <c r="BK129" s="172">
        <f t="shared" si="9"/>
        <v>0</v>
      </c>
      <c r="BL129" s="14" t="s">
        <v>203</v>
      </c>
      <c r="BM129" s="171" t="s">
        <v>286</v>
      </c>
    </row>
    <row r="130" spans="1:65" s="2" customFormat="1" ht="16.5" customHeight="1">
      <c r="A130" s="29"/>
      <c r="B130" s="158"/>
      <c r="C130" s="159" t="s">
        <v>257</v>
      </c>
      <c r="D130" s="159" t="s">
        <v>199</v>
      </c>
      <c r="E130" s="160" t="s">
        <v>2632</v>
      </c>
      <c r="F130" s="161" t="s">
        <v>2633</v>
      </c>
      <c r="G130" s="162" t="s">
        <v>2292</v>
      </c>
      <c r="H130" s="163">
        <v>1</v>
      </c>
      <c r="I130" s="164"/>
      <c r="J130" s="165">
        <f t="shared" si="0"/>
        <v>0</v>
      </c>
      <c r="K130" s="166"/>
      <c r="L130" s="30"/>
      <c r="M130" s="167" t="s">
        <v>1</v>
      </c>
      <c r="N130" s="168" t="s">
        <v>45</v>
      </c>
      <c r="O130" s="55"/>
      <c r="P130" s="169">
        <f t="shared" si="1"/>
        <v>0</v>
      </c>
      <c r="Q130" s="169">
        <v>0</v>
      </c>
      <c r="R130" s="169">
        <f t="shared" si="2"/>
        <v>0</v>
      </c>
      <c r="S130" s="169">
        <v>0</v>
      </c>
      <c r="T130" s="170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1" t="s">
        <v>203</v>
      </c>
      <c r="AT130" s="171" t="s">
        <v>199</v>
      </c>
      <c r="AU130" s="171" t="s">
        <v>87</v>
      </c>
      <c r="AY130" s="14" t="s">
        <v>196</v>
      </c>
      <c r="BE130" s="172">
        <f t="shared" si="4"/>
        <v>0</v>
      </c>
      <c r="BF130" s="172">
        <f t="shared" si="5"/>
        <v>0</v>
      </c>
      <c r="BG130" s="172">
        <f t="shared" si="6"/>
        <v>0</v>
      </c>
      <c r="BH130" s="172">
        <f t="shared" si="7"/>
        <v>0</v>
      </c>
      <c r="BI130" s="172">
        <f t="shared" si="8"/>
        <v>0</v>
      </c>
      <c r="BJ130" s="14" t="s">
        <v>204</v>
      </c>
      <c r="BK130" s="172">
        <f t="shared" si="9"/>
        <v>0</v>
      </c>
      <c r="BL130" s="14" t="s">
        <v>203</v>
      </c>
      <c r="BM130" s="171" t="s">
        <v>294</v>
      </c>
    </row>
    <row r="131" spans="1:65" s="2" customFormat="1" ht="16.5" customHeight="1">
      <c r="A131" s="29"/>
      <c r="B131" s="158"/>
      <c r="C131" s="159" t="s">
        <v>8</v>
      </c>
      <c r="D131" s="159" t="s">
        <v>199</v>
      </c>
      <c r="E131" s="160" t="s">
        <v>2634</v>
      </c>
      <c r="F131" s="161" t="s">
        <v>2635</v>
      </c>
      <c r="G131" s="162" t="s">
        <v>2429</v>
      </c>
      <c r="H131" s="163">
        <v>4</v>
      </c>
      <c r="I131" s="164"/>
      <c r="J131" s="165">
        <f t="shared" si="0"/>
        <v>0</v>
      </c>
      <c r="K131" s="166"/>
      <c r="L131" s="30"/>
      <c r="M131" s="167" t="s">
        <v>1</v>
      </c>
      <c r="N131" s="168" t="s">
        <v>45</v>
      </c>
      <c r="O131" s="55"/>
      <c r="P131" s="169">
        <f t="shared" si="1"/>
        <v>0</v>
      </c>
      <c r="Q131" s="169">
        <v>0</v>
      </c>
      <c r="R131" s="169">
        <f t="shared" si="2"/>
        <v>0</v>
      </c>
      <c r="S131" s="169">
        <v>0</v>
      </c>
      <c r="T131" s="170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1" t="s">
        <v>203</v>
      </c>
      <c r="AT131" s="171" t="s">
        <v>199</v>
      </c>
      <c r="AU131" s="171" t="s">
        <v>87</v>
      </c>
      <c r="AY131" s="14" t="s">
        <v>196</v>
      </c>
      <c r="BE131" s="172">
        <f t="shared" si="4"/>
        <v>0</v>
      </c>
      <c r="BF131" s="172">
        <f t="shared" si="5"/>
        <v>0</v>
      </c>
      <c r="BG131" s="172">
        <f t="shared" si="6"/>
        <v>0</v>
      </c>
      <c r="BH131" s="172">
        <f t="shared" si="7"/>
        <v>0</v>
      </c>
      <c r="BI131" s="172">
        <f t="shared" si="8"/>
        <v>0</v>
      </c>
      <c r="BJ131" s="14" t="s">
        <v>204</v>
      </c>
      <c r="BK131" s="172">
        <f t="shared" si="9"/>
        <v>0</v>
      </c>
      <c r="BL131" s="14" t="s">
        <v>203</v>
      </c>
      <c r="BM131" s="171" t="s">
        <v>302</v>
      </c>
    </row>
    <row r="132" spans="1:65" s="2" customFormat="1" ht="16.5" customHeight="1">
      <c r="A132" s="29"/>
      <c r="B132" s="158"/>
      <c r="C132" s="159" t="s">
        <v>265</v>
      </c>
      <c r="D132" s="159" t="s">
        <v>199</v>
      </c>
      <c r="E132" s="160" t="s">
        <v>2636</v>
      </c>
      <c r="F132" s="161" t="s">
        <v>2637</v>
      </c>
      <c r="G132" s="162" t="s">
        <v>2429</v>
      </c>
      <c r="H132" s="163">
        <v>12</v>
      </c>
      <c r="I132" s="164"/>
      <c r="J132" s="165">
        <f t="shared" si="0"/>
        <v>0</v>
      </c>
      <c r="K132" s="166"/>
      <c r="L132" s="30"/>
      <c r="M132" s="167" t="s">
        <v>1</v>
      </c>
      <c r="N132" s="168" t="s">
        <v>45</v>
      </c>
      <c r="O132" s="55"/>
      <c r="P132" s="169">
        <f t="shared" si="1"/>
        <v>0</v>
      </c>
      <c r="Q132" s="169">
        <v>0</v>
      </c>
      <c r="R132" s="169">
        <f t="shared" si="2"/>
        <v>0</v>
      </c>
      <c r="S132" s="169">
        <v>0</v>
      </c>
      <c r="T132" s="170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1" t="s">
        <v>203</v>
      </c>
      <c r="AT132" s="171" t="s">
        <v>199</v>
      </c>
      <c r="AU132" s="171" t="s">
        <v>87</v>
      </c>
      <c r="AY132" s="14" t="s">
        <v>196</v>
      </c>
      <c r="BE132" s="172">
        <f t="shared" si="4"/>
        <v>0</v>
      </c>
      <c r="BF132" s="172">
        <f t="shared" si="5"/>
        <v>0</v>
      </c>
      <c r="BG132" s="172">
        <f t="shared" si="6"/>
        <v>0</v>
      </c>
      <c r="BH132" s="172">
        <f t="shared" si="7"/>
        <v>0</v>
      </c>
      <c r="BI132" s="172">
        <f t="shared" si="8"/>
        <v>0</v>
      </c>
      <c r="BJ132" s="14" t="s">
        <v>204</v>
      </c>
      <c r="BK132" s="172">
        <f t="shared" si="9"/>
        <v>0</v>
      </c>
      <c r="BL132" s="14" t="s">
        <v>203</v>
      </c>
      <c r="BM132" s="171" t="s">
        <v>308</v>
      </c>
    </row>
    <row r="133" spans="1:65" s="2" customFormat="1" ht="16.5" customHeight="1">
      <c r="A133" s="29"/>
      <c r="B133" s="158"/>
      <c r="C133" s="159" t="s">
        <v>267</v>
      </c>
      <c r="D133" s="159" t="s">
        <v>199</v>
      </c>
      <c r="E133" s="160" t="s">
        <v>2638</v>
      </c>
      <c r="F133" s="161" t="s">
        <v>2639</v>
      </c>
      <c r="G133" s="162" t="s">
        <v>2292</v>
      </c>
      <c r="H133" s="163">
        <v>1</v>
      </c>
      <c r="I133" s="164"/>
      <c r="J133" s="165">
        <f t="shared" si="0"/>
        <v>0</v>
      </c>
      <c r="K133" s="166"/>
      <c r="L133" s="30"/>
      <c r="M133" s="184" t="s">
        <v>1</v>
      </c>
      <c r="N133" s="185" t="s">
        <v>45</v>
      </c>
      <c r="O133" s="186"/>
      <c r="P133" s="187">
        <f t="shared" si="1"/>
        <v>0</v>
      </c>
      <c r="Q133" s="187">
        <v>0</v>
      </c>
      <c r="R133" s="187">
        <f t="shared" si="2"/>
        <v>0</v>
      </c>
      <c r="S133" s="187">
        <v>0</v>
      </c>
      <c r="T133" s="188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1" t="s">
        <v>203</v>
      </c>
      <c r="AT133" s="171" t="s">
        <v>199</v>
      </c>
      <c r="AU133" s="171" t="s">
        <v>87</v>
      </c>
      <c r="AY133" s="14" t="s">
        <v>196</v>
      </c>
      <c r="BE133" s="172">
        <f t="shared" si="4"/>
        <v>0</v>
      </c>
      <c r="BF133" s="172">
        <f t="shared" si="5"/>
        <v>0</v>
      </c>
      <c r="BG133" s="172">
        <f t="shared" si="6"/>
        <v>0</v>
      </c>
      <c r="BH133" s="172">
        <f t="shared" si="7"/>
        <v>0</v>
      </c>
      <c r="BI133" s="172">
        <f t="shared" si="8"/>
        <v>0</v>
      </c>
      <c r="BJ133" s="14" t="s">
        <v>204</v>
      </c>
      <c r="BK133" s="172">
        <f t="shared" si="9"/>
        <v>0</v>
      </c>
      <c r="BL133" s="14" t="s">
        <v>203</v>
      </c>
      <c r="BM133" s="171" t="s">
        <v>314</v>
      </c>
    </row>
    <row r="134" spans="1:65" s="2" customFormat="1" ht="6.95" customHeight="1">
      <c r="A134" s="29"/>
      <c r="B134" s="44"/>
      <c r="C134" s="45"/>
      <c r="D134" s="45"/>
      <c r="E134" s="45"/>
      <c r="F134" s="45"/>
      <c r="G134" s="45"/>
      <c r="H134" s="45"/>
      <c r="I134" s="117"/>
      <c r="J134" s="45"/>
      <c r="K134" s="45"/>
      <c r="L134" s="30"/>
      <c r="M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</sheetData>
  <autoFilter ref="C116:K133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08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4" t="s">
        <v>139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87</v>
      </c>
    </row>
    <row r="4" spans="1:46" s="1" customFormat="1" ht="24.95" hidden="1" customHeight="1">
      <c r="B4" s="17"/>
      <c r="D4" s="18" t="s">
        <v>153</v>
      </c>
      <c r="I4" s="90"/>
      <c r="L4" s="17"/>
      <c r="M4" s="92" t="s">
        <v>10</v>
      </c>
      <c r="AT4" s="14" t="s">
        <v>3</v>
      </c>
    </row>
    <row r="5" spans="1:46" s="1" customFormat="1" ht="6.95" hidden="1" customHeight="1">
      <c r="B5" s="17"/>
      <c r="I5" s="90"/>
      <c r="L5" s="17"/>
    </row>
    <row r="6" spans="1:46" s="1" customFormat="1" ht="12" hidden="1" customHeight="1">
      <c r="B6" s="17"/>
      <c r="D6" s="24" t="s">
        <v>16</v>
      </c>
      <c r="I6" s="90"/>
      <c r="L6" s="17"/>
    </row>
    <row r="7" spans="1:46" s="1" customFormat="1" ht="16.5" hidden="1" customHeight="1">
      <c r="B7" s="17"/>
      <c r="E7" s="223" t="str">
        <f>'Rekapitulace stavby'!K6</f>
        <v>Revitalizace polyfunkčního bytového domu- ul.Petra Křičky č.p.3106, 3373 - Ostrava</v>
      </c>
      <c r="F7" s="224"/>
      <c r="G7" s="224"/>
      <c r="H7" s="224"/>
      <c r="I7" s="90"/>
      <c r="L7" s="17"/>
    </row>
    <row r="8" spans="1:46" s="2" customFormat="1" ht="12" hidden="1" customHeight="1">
      <c r="A8" s="29"/>
      <c r="B8" s="30"/>
      <c r="C8" s="29"/>
      <c r="D8" s="24" t="s">
        <v>154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hidden="1" customHeight="1">
      <c r="A9" s="29"/>
      <c r="B9" s="30"/>
      <c r="C9" s="29"/>
      <c r="D9" s="29"/>
      <c r="E9" s="210" t="s">
        <v>2651</v>
      </c>
      <c r="F9" s="225"/>
      <c r="G9" s="225"/>
      <c r="H9" s="225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 hidden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hidden="1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20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hidden="1" customHeight="1">
      <c r="A12" s="29"/>
      <c r="B12" s="30"/>
      <c r="C12" s="29"/>
      <c r="D12" s="24" t="s">
        <v>21</v>
      </c>
      <c r="E12" s="29"/>
      <c r="F12" s="22" t="s">
        <v>27</v>
      </c>
      <c r="G12" s="29"/>
      <c r="H12" s="29"/>
      <c r="I12" s="94" t="s">
        <v>23</v>
      </c>
      <c r="J12" s="52" t="str">
        <f>'Rekapitulace stavby'!AN8</f>
        <v>6. 3. 2020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hidden="1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hidden="1" customHeight="1">
      <c r="A14" s="29"/>
      <c r="B14" s="30"/>
      <c r="C14" s="29"/>
      <c r="D14" s="24" t="s">
        <v>25</v>
      </c>
      <c r="E14" s="29"/>
      <c r="F14" s="29"/>
      <c r="G14" s="29"/>
      <c r="H14" s="29"/>
      <c r="I14" s="94" t="s">
        <v>26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hidden="1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28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hidden="1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hidden="1" customHeight="1">
      <c r="A17" s="29"/>
      <c r="B17" s="30"/>
      <c r="C17" s="29"/>
      <c r="D17" s="24" t="s">
        <v>29</v>
      </c>
      <c r="E17" s="29"/>
      <c r="F17" s="29"/>
      <c r="G17" s="29"/>
      <c r="H17" s="29"/>
      <c r="I17" s="94" t="s">
        <v>26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hidden="1" customHeight="1">
      <c r="A18" s="29"/>
      <c r="B18" s="30"/>
      <c r="C18" s="29"/>
      <c r="D18" s="29"/>
      <c r="E18" s="226" t="str">
        <f>'Rekapitulace stavby'!E14</f>
        <v>Vyplň údaj</v>
      </c>
      <c r="F18" s="196"/>
      <c r="G18" s="196"/>
      <c r="H18" s="196"/>
      <c r="I18" s="94" t="s">
        <v>28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hidden="1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hidden="1" customHeight="1">
      <c r="A20" s="29"/>
      <c r="B20" s="30"/>
      <c r="C20" s="29"/>
      <c r="D20" s="24" t="s">
        <v>31</v>
      </c>
      <c r="E20" s="29"/>
      <c r="F20" s="29"/>
      <c r="G20" s="29"/>
      <c r="H20" s="29"/>
      <c r="I20" s="94" t="s">
        <v>26</v>
      </c>
      <c r="J20" s="22" t="str">
        <f>IF('Rekapitulace stavby'!AN16="","",'Rekapitulace stavby'!AN16)</f>
        <v>25872494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hidden="1" customHeight="1">
      <c r="A21" s="29"/>
      <c r="B21" s="30"/>
      <c r="C21" s="29"/>
      <c r="D21" s="29"/>
      <c r="E21" s="22" t="str">
        <f>IF('Rekapitulace stavby'!E17="","",'Rekapitulace stavby'!E17)</f>
        <v>MS-projekce s.r.o.</v>
      </c>
      <c r="F21" s="29"/>
      <c r="G21" s="29"/>
      <c r="H21" s="29"/>
      <c r="I21" s="94" t="s">
        <v>28</v>
      </c>
      <c r="J21" s="22" t="str">
        <f>IF('Rekapitulace stavby'!AN17="","",'Rekapitulace stavby'!AN17)</f>
        <v>CZ25872494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hidden="1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hidden="1" customHeight="1">
      <c r="A23" s="29"/>
      <c r="B23" s="30"/>
      <c r="C23" s="29"/>
      <c r="D23" s="24" t="s">
        <v>36</v>
      </c>
      <c r="E23" s="29"/>
      <c r="F23" s="29"/>
      <c r="G23" s="29"/>
      <c r="H23" s="29"/>
      <c r="I23" s="94" t="s">
        <v>26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hidden="1" customHeight="1">
      <c r="A24" s="29"/>
      <c r="B24" s="30"/>
      <c r="C24" s="29"/>
      <c r="D24" s="29"/>
      <c r="E24" s="22" t="str">
        <f>IF('Rekapitulace stavby'!E20="","",'Rekapitulace stavby'!E20)</f>
        <v/>
      </c>
      <c r="F24" s="29"/>
      <c r="G24" s="29"/>
      <c r="H24" s="29"/>
      <c r="I24" s="94" t="s">
        <v>28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hidden="1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hidden="1" customHeight="1">
      <c r="A26" s="29"/>
      <c r="B26" s="30"/>
      <c r="C26" s="29"/>
      <c r="D26" s="24" t="s">
        <v>38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hidden="1" customHeight="1">
      <c r="A27" s="95"/>
      <c r="B27" s="96"/>
      <c r="C27" s="95"/>
      <c r="D27" s="95"/>
      <c r="E27" s="201" t="s">
        <v>1</v>
      </c>
      <c r="F27" s="201"/>
      <c r="G27" s="201"/>
      <c r="H27" s="201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hidden="1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hidden="1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hidden="1" customHeight="1">
      <c r="A30" s="29"/>
      <c r="B30" s="30"/>
      <c r="C30" s="29"/>
      <c r="D30" s="100" t="s">
        <v>39</v>
      </c>
      <c r="E30" s="29"/>
      <c r="F30" s="29"/>
      <c r="G30" s="29"/>
      <c r="H30" s="29"/>
      <c r="I30" s="93"/>
      <c r="J30" s="68">
        <f>ROUND(J120,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hidden="1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hidden="1" customHeight="1">
      <c r="A32" s="29"/>
      <c r="B32" s="30"/>
      <c r="C32" s="29"/>
      <c r="D32" s="29"/>
      <c r="E32" s="29"/>
      <c r="F32" s="33" t="s">
        <v>41</v>
      </c>
      <c r="G32" s="29"/>
      <c r="H32" s="29"/>
      <c r="I32" s="101" t="s">
        <v>40</v>
      </c>
      <c r="J32" s="33" t="s">
        <v>42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102" t="s">
        <v>43</v>
      </c>
      <c r="E33" s="24" t="s">
        <v>44</v>
      </c>
      <c r="F33" s="103">
        <f>ROUND((SUM(BE120:BE156)),  2)</f>
        <v>0</v>
      </c>
      <c r="G33" s="29"/>
      <c r="H33" s="29"/>
      <c r="I33" s="104">
        <v>0.21</v>
      </c>
      <c r="J33" s="103">
        <f>ROUND(((SUM(BE120:BE156))*I33),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4" t="s">
        <v>45</v>
      </c>
      <c r="F34" s="103">
        <f>ROUND((SUM(BF120:BF156)),  2)</f>
        <v>0</v>
      </c>
      <c r="G34" s="29"/>
      <c r="H34" s="29"/>
      <c r="I34" s="104">
        <v>0.15</v>
      </c>
      <c r="J34" s="103">
        <f>ROUND(((SUM(BF120:BF156))*I34),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46</v>
      </c>
      <c r="F35" s="103">
        <f>ROUND((SUM(BG120:BG156)),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47</v>
      </c>
      <c r="F36" s="103">
        <f>ROUND((SUM(BH120:BH156)),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48</v>
      </c>
      <c r="F37" s="103">
        <f>ROUND((SUM(BI120:BI156)),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hidden="1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hidden="1" customHeight="1">
      <c r="A39" s="29"/>
      <c r="B39" s="30"/>
      <c r="C39" s="105"/>
      <c r="D39" s="106" t="s">
        <v>49</v>
      </c>
      <c r="E39" s="57"/>
      <c r="F39" s="57"/>
      <c r="G39" s="107" t="s">
        <v>50</v>
      </c>
      <c r="H39" s="108" t="s">
        <v>51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hidden="1" customHeight="1">
      <c r="B41" s="17"/>
      <c r="I41" s="90"/>
      <c r="L41" s="17"/>
    </row>
    <row r="42" spans="1:31" s="1" customFormat="1" ht="14.45" hidden="1" customHeight="1">
      <c r="B42" s="17"/>
      <c r="I42" s="90"/>
      <c r="L42" s="17"/>
    </row>
    <row r="43" spans="1:31" s="1" customFormat="1" ht="14.45" hidden="1" customHeight="1">
      <c r="B43" s="17"/>
      <c r="I43" s="90"/>
      <c r="L43" s="17"/>
    </row>
    <row r="44" spans="1:31" s="1" customFormat="1" ht="14.45" hidden="1" customHeight="1">
      <c r="B44" s="17"/>
      <c r="I44" s="90"/>
      <c r="L44" s="17"/>
    </row>
    <row r="45" spans="1:31" s="1" customFormat="1" ht="14.45" hidden="1" customHeight="1">
      <c r="B45" s="17"/>
      <c r="I45" s="90"/>
      <c r="L45" s="17"/>
    </row>
    <row r="46" spans="1:31" s="1" customFormat="1" ht="14.45" hidden="1" customHeight="1">
      <c r="B46" s="17"/>
      <c r="I46" s="90"/>
      <c r="L46" s="17"/>
    </row>
    <row r="47" spans="1:31" s="1" customFormat="1" ht="14.45" hidden="1" customHeight="1">
      <c r="B47" s="17"/>
      <c r="I47" s="90"/>
      <c r="L47" s="17"/>
    </row>
    <row r="48" spans="1:31" s="1" customFormat="1" ht="14.45" hidden="1" customHeight="1">
      <c r="B48" s="17"/>
      <c r="I48" s="90"/>
      <c r="L48" s="17"/>
    </row>
    <row r="49" spans="1:31" s="1" customFormat="1" ht="14.45" hidden="1" customHeight="1">
      <c r="B49" s="17"/>
      <c r="I49" s="90"/>
      <c r="L49" s="17"/>
    </row>
    <row r="50" spans="1:31" s="2" customFormat="1" ht="14.45" hidden="1" customHeight="1">
      <c r="B50" s="39"/>
      <c r="D50" s="40" t="s">
        <v>52</v>
      </c>
      <c r="E50" s="41"/>
      <c r="F50" s="41"/>
      <c r="G50" s="40" t="s">
        <v>53</v>
      </c>
      <c r="H50" s="41"/>
      <c r="I50" s="112"/>
      <c r="J50" s="41"/>
      <c r="K50" s="41"/>
      <c r="L50" s="39"/>
    </row>
    <row r="51" spans="1:31" ht="11.25" hidden="1">
      <c r="B51" s="17"/>
      <c r="L51" s="17"/>
    </row>
    <row r="52" spans="1:31" ht="11.25" hidden="1">
      <c r="B52" s="17"/>
      <c r="L52" s="17"/>
    </row>
    <row r="53" spans="1:31" ht="11.25" hidden="1">
      <c r="B53" s="17"/>
      <c r="L53" s="17"/>
    </row>
    <row r="54" spans="1:31" ht="11.25" hidden="1">
      <c r="B54" s="17"/>
      <c r="L54" s="17"/>
    </row>
    <row r="55" spans="1:31" ht="11.25" hidden="1">
      <c r="B55" s="17"/>
      <c r="L55" s="17"/>
    </row>
    <row r="56" spans="1:31" ht="11.25" hidden="1">
      <c r="B56" s="17"/>
      <c r="L56" s="17"/>
    </row>
    <row r="57" spans="1:31" ht="11.25" hidden="1">
      <c r="B57" s="17"/>
      <c r="L57" s="17"/>
    </row>
    <row r="58" spans="1:31" ht="11.25" hidden="1">
      <c r="B58" s="17"/>
      <c r="L58" s="17"/>
    </row>
    <row r="59" spans="1:31" ht="11.25" hidden="1">
      <c r="B59" s="17"/>
      <c r="L59" s="17"/>
    </row>
    <row r="60" spans="1:31" ht="11.25" hidden="1">
      <c r="B60" s="17"/>
      <c r="L60" s="17"/>
    </row>
    <row r="61" spans="1:31" s="2" customFormat="1" ht="12.75" hidden="1">
      <c r="A61" s="29"/>
      <c r="B61" s="30"/>
      <c r="C61" s="29"/>
      <c r="D61" s="42" t="s">
        <v>54</v>
      </c>
      <c r="E61" s="32"/>
      <c r="F61" s="113" t="s">
        <v>55</v>
      </c>
      <c r="G61" s="42" t="s">
        <v>54</v>
      </c>
      <c r="H61" s="32"/>
      <c r="I61" s="114"/>
      <c r="J61" s="115" t="s">
        <v>55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 hidden="1">
      <c r="B62" s="17"/>
      <c r="L62" s="17"/>
    </row>
    <row r="63" spans="1:31" ht="11.25" hidden="1">
      <c r="B63" s="17"/>
      <c r="L63" s="17"/>
    </row>
    <row r="64" spans="1:31" ht="11.25" hidden="1">
      <c r="B64" s="17"/>
      <c r="L64" s="17"/>
    </row>
    <row r="65" spans="1:31" s="2" customFormat="1" ht="12.75" hidden="1">
      <c r="A65" s="29"/>
      <c r="B65" s="30"/>
      <c r="C65" s="29"/>
      <c r="D65" s="40" t="s">
        <v>56</v>
      </c>
      <c r="E65" s="43"/>
      <c r="F65" s="43"/>
      <c r="G65" s="40" t="s">
        <v>57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 hidden="1">
      <c r="B66" s="17"/>
      <c r="L66" s="17"/>
    </row>
    <row r="67" spans="1:31" ht="11.25" hidden="1">
      <c r="B67" s="17"/>
      <c r="L67" s="17"/>
    </row>
    <row r="68" spans="1:31" ht="11.25" hidden="1">
      <c r="B68" s="17"/>
      <c r="L68" s="17"/>
    </row>
    <row r="69" spans="1:31" ht="11.25" hidden="1">
      <c r="B69" s="17"/>
      <c r="L69" s="17"/>
    </row>
    <row r="70" spans="1:31" ht="11.25" hidden="1">
      <c r="B70" s="17"/>
      <c r="L70" s="17"/>
    </row>
    <row r="71" spans="1:31" ht="11.25" hidden="1">
      <c r="B71" s="17"/>
      <c r="L71" s="17"/>
    </row>
    <row r="72" spans="1:31" ht="11.25" hidden="1">
      <c r="B72" s="17"/>
      <c r="L72" s="17"/>
    </row>
    <row r="73" spans="1:31" ht="11.25" hidden="1">
      <c r="B73" s="17"/>
      <c r="L73" s="17"/>
    </row>
    <row r="74" spans="1:31" ht="11.25" hidden="1">
      <c r="B74" s="17"/>
      <c r="L74" s="17"/>
    </row>
    <row r="75" spans="1:31" ht="11.25" hidden="1">
      <c r="B75" s="17"/>
      <c r="L75" s="17"/>
    </row>
    <row r="76" spans="1:31" s="2" customFormat="1" ht="12.75" hidden="1">
      <c r="A76" s="29"/>
      <c r="B76" s="30"/>
      <c r="C76" s="29"/>
      <c r="D76" s="42" t="s">
        <v>54</v>
      </c>
      <c r="E76" s="32"/>
      <c r="F76" s="113" t="s">
        <v>55</v>
      </c>
      <c r="G76" s="42" t="s">
        <v>54</v>
      </c>
      <c r="H76" s="32"/>
      <c r="I76" s="114"/>
      <c r="J76" s="115" t="s">
        <v>55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hidden="1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hidden="1" customHeight="1">
      <c r="A82" s="29"/>
      <c r="B82" s="30"/>
      <c r="C82" s="18" t="s">
        <v>156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hidden="1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23" t="str">
        <f>E7</f>
        <v>Revitalizace polyfunkčního bytového domu- ul.Petra Křičky č.p.3106, 3373 - Ostrava</v>
      </c>
      <c r="F85" s="224"/>
      <c r="G85" s="224"/>
      <c r="H85" s="224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154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210" t="str">
        <f>E9</f>
        <v>0635 - BD č.p.3373 - Topení - č.p.24 - Uznatelné náklady</v>
      </c>
      <c r="F87" s="225"/>
      <c r="G87" s="225"/>
      <c r="H87" s="225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hidden="1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21</v>
      </c>
      <c r="D89" s="29"/>
      <c r="E89" s="29"/>
      <c r="F89" s="22" t="str">
        <f>F12</f>
        <v xml:space="preserve"> </v>
      </c>
      <c r="G89" s="29"/>
      <c r="H89" s="29"/>
      <c r="I89" s="94" t="s">
        <v>23</v>
      </c>
      <c r="J89" s="52" t="str">
        <f>IF(J12="","",J12)</f>
        <v>6. 3. 2020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hidden="1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hidden="1" customHeight="1">
      <c r="A91" s="29"/>
      <c r="B91" s="30"/>
      <c r="C91" s="24" t="s">
        <v>25</v>
      </c>
      <c r="D91" s="29"/>
      <c r="E91" s="29"/>
      <c r="F91" s="22" t="str">
        <f>E15</f>
        <v xml:space="preserve"> </v>
      </c>
      <c r="G91" s="29"/>
      <c r="H91" s="29"/>
      <c r="I91" s="94" t="s">
        <v>31</v>
      </c>
      <c r="J91" s="27" t="str">
        <f>E21</f>
        <v>MS-projekce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hidden="1" customHeight="1">
      <c r="A92" s="29"/>
      <c r="B92" s="30"/>
      <c r="C92" s="24" t="s">
        <v>29</v>
      </c>
      <c r="D92" s="29"/>
      <c r="E92" s="29"/>
      <c r="F92" s="22" t="str">
        <f>IF(E18="","",E18)</f>
        <v>Vyplň údaj</v>
      </c>
      <c r="G92" s="29"/>
      <c r="H92" s="29"/>
      <c r="I92" s="94" t="s">
        <v>36</v>
      </c>
      <c r="J92" s="27" t="str">
        <f>E24</f>
        <v/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9" t="s">
        <v>157</v>
      </c>
      <c r="D94" s="105"/>
      <c r="E94" s="105"/>
      <c r="F94" s="105"/>
      <c r="G94" s="105"/>
      <c r="H94" s="105"/>
      <c r="I94" s="120"/>
      <c r="J94" s="121" t="s">
        <v>158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hidden="1" customHeight="1">
      <c r="A96" s="29"/>
      <c r="B96" s="30"/>
      <c r="C96" s="122" t="s">
        <v>159</v>
      </c>
      <c r="D96" s="29"/>
      <c r="E96" s="29"/>
      <c r="F96" s="29"/>
      <c r="G96" s="29"/>
      <c r="H96" s="29"/>
      <c r="I96" s="93"/>
      <c r="J96" s="68">
        <f>J120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160</v>
      </c>
    </row>
    <row r="97" spans="1:31" s="9" customFormat="1" ht="24.95" hidden="1" customHeight="1">
      <c r="B97" s="123"/>
      <c r="D97" s="124" t="s">
        <v>2523</v>
      </c>
      <c r="E97" s="125"/>
      <c r="F97" s="125"/>
      <c r="G97" s="125"/>
      <c r="H97" s="125"/>
      <c r="I97" s="126"/>
      <c r="J97" s="127">
        <f>J121</f>
        <v>0</v>
      </c>
      <c r="L97" s="123"/>
    </row>
    <row r="98" spans="1:31" s="9" customFormat="1" ht="24.95" hidden="1" customHeight="1">
      <c r="B98" s="123"/>
      <c r="D98" s="124" t="s">
        <v>2524</v>
      </c>
      <c r="E98" s="125"/>
      <c r="F98" s="125"/>
      <c r="G98" s="125"/>
      <c r="H98" s="125"/>
      <c r="I98" s="126"/>
      <c r="J98" s="127">
        <f>J124</f>
        <v>0</v>
      </c>
      <c r="L98" s="123"/>
    </row>
    <row r="99" spans="1:31" s="9" customFormat="1" ht="24.95" hidden="1" customHeight="1">
      <c r="B99" s="123"/>
      <c r="D99" s="124" t="s">
        <v>2525</v>
      </c>
      <c r="E99" s="125"/>
      <c r="F99" s="125"/>
      <c r="G99" s="125"/>
      <c r="H99" s="125"/>
      <c r="I99" s="126"/>
      <c r="J99" s="127">
        <f>J128</f>
        <v>0</v>
      </c>
      <c r="L99" s="123"/>
    </row>
    <row r="100" spans="1:31" s="9" customFormat="1" ht="24.95" hidden="1" customHeight="1">
      <c r="B100" s="123"/>
      <c r="D100" s="124" t="s">
        <v>2526</v>
      </c>
      <c r="E100" s="125"/>
      <c r="F100" s="125"/>
      <c r="G100" s="125"/>
      <c r="H100" s="125"/>
      <c r="I100" s="126"/>
      <c r="J100" s="127">
        <f>J147</f>
        <v>0</v>
      </c>
      <c r="L100" s="123"/>
    </row>
    <row r="101" spans="1:31" s="2" customFormat="1" ht="21.75" hidden="1" customHeight="1">
      <c r="A101" s="29"/>
      <c r="B101" s="30"/>
      <c r="C101" s="29"/>
      <c r="D101" s="29"/>
      <c r="E101" s="29"/>
      <c r="F101" s="29"/>
      <c r="G101" s="29"/>
      <c r="H101" s="29"/>
      <c r="I101" s="93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31" s="2" customFormat="1" ht="6.95" hidden="1" customHeight="1">
      <c r="A102" s="29"/>
      <c r="B102" s="44"/>
      <c r="C102" s="45"/>
      <c r="D102" s="45"/>
      <c r="E102" s="45"/>
      <c r="F102" s="45"/>
      <c r="G102" s="45"/>
      <c r="H102" s="45"/>
      <c r="I102" s="117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ht="11.25" hidden="1"/>
    <row r="104" spans="1:31" ht="11.25" hidden="1"/>
    <row r="105" spans="1:31" ht="11.25" hidden="1"/>
    <row r="106" spans="1:31" s="2" customFormat="1" ht="6.95" customHeight="1">
      <c r="A106" s="29"/>
      <c r="B106" s="46"/>
      <c r="C106" s="47"/>
      <c r="D106" s="47"/>
      <c r="E106" s="47"/>
      <c r="F106" s="47"/>
      <c r="G106" s="47"/>
      <c r="H106" s="47"/>
      <c r="I106" s="118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24.95" customHeight="1">
      <c r="A107" s="29"/>
      <c r="B107" s="30"/>
      <c r="C107" s="18" t="s">
        <v>181</v>
      </c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16</v>
      </c>
      <c r="D109" s="29"/>
      <c r="E109" s="29"/>
      <c r="F109" s="29"/>
      <c r="G109" s="29"/>
      <c r="H109" s="29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23" t="str">
        <f>E7</f>
        <v>Revitalizace polyfunkčního bytového domu- ul.Petra Křičky č.p.3106, 3373 - Ostrava</v>
      </c>
      <c r="F110" s="224"/>
      <c r="G110" s="224"/>
      <c r="H110" s="224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154</v>
      </c>
      <c r="D111" s="29"/>
      <c r="E111" s="29"/>
      <c r="F111" s="29"/>
      <c r="G111" s="29"/>
      <c r="H111" s="29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10" t="str">
        <f>E9</f>
        <v>0635 - BD č.p.3373 - Topení - č.p.24 - Uznatelné náklady</v>
      </c>
      <c r="F112" s="225"/>
      <c r="G112" s="225"/>
      <c r="H112" s="225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93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21</v>
      </c>
      <c r="D114" s="29"/>
      <c r="E114" s="29"/>
      <c r="F114" s="22" t="str">
        <f>F12</f>
        <v xml:space="preserve"> </v>
      </c>
      <c r="G114" s="29"/>
      <c r="H114" s="29"/>
      <c r="I114" s="94" t="s">
        <v>23</v>
      </c>
      <c r="J114" s="52" t="str">
        <f>IF(J12="","",J12)</f>
        <v>6. 3. 2020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93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25</v>
      </c>
      <c r="D116" s="29"/>
      <c r="E116" s="29"/>
      <c r="F116" s="22" t="str">
        <f>E15</f>
        <v xml:space="preserve"> </v>
      </c>
      <c r="G116" s="29"/>
      <c r="H116" s="29"/>
      <c r="I116" s="94" t="s">
        <v>31</v>
      </c>
      <c r="J116" s="27" t="str">
        <f>E21</f>
        <v>MS-projekce s.r.o.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>
      <c r="A117" s="29"/>
      <c r="B117" s="30"/>
      <c r="C117" s="24" t="s">
        <v>29</v>
      </c>
      <c r="D117" s="29"/>
      <c r="E117" s="29"/>
      <c r="F117" s="22" t="str">
        <f>IF(E18="","",E18)</f>
        <v>Vyplň údaj</v>
      </c>
      <c r="G117" s="29"/>
      <c r="H117" s="29"/>
      <c r="I117" s="94" t="s">
        <v>36</v>
      </c>
      <c r="J117" s="27" t="str">
        <f>E24</f>
        <v/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0.35" customHeight="1">
      <c r="A118" s="29"/>
      <c r="B118" s="30"/>
      <c r="C118" s="29"/>
      <c r="D118" s="29"/>
      <c r="E118" s="29"/>
      <c r="F118" s="29"/>
      <c r="G118" s="29"/>
      <c r="H118" s="29"/>
      <c r="I118" s="93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11" customFormat="1" ht="29.25" customHeight="1">
      <c r="A119" s="133"/>
      <c r="B119" s="134"/>
      <c r="C119" s="135" t="s">
        <v>182</v>
      </c>
      <c r="D119" s="136" t="s">
        <v>64</v>
      </c>
      <c r="E119" s="136" t="s">
        <v>60</v>
      </c>
      <c r="F119" s="136" t="s">
        <v>61</v>
      </c>
      <c r="G119" s="136" t="s">
        <v>183</v>
      </c>
      <c r="H119" s="136" t="s">
        <v>184</v>
      </c>
      <c r="I119" s="137" t="s">
        <v>185</v>
      </c>
      <c r="J119" s="138" t="s">
        <v>158</v>
      </c>
      <c r="K119" s="139" t="s">
        <v>186</v>
      </c>
      <c r="L119" s="140"/>
      <c r="M119" s="59" t="s">
        <v>1</v>
      </c>
      <c r="N119" s="60" t="s">
        <v>43</v>
      </c>
      <c r="O119" s="60" t="s">
        <v>187</v>
      </c>
      <c r="P119" s="60" t="s">
        <v>188</v>
      </c>
      <c r="Q119" s="60" t="s">
        <v>189</v>
      </c>
      <c r="R119" s="60" t="s">
        <v>190</v>
      </c>
      <c r="S119" s="60" t="s">
        <v>191</v>
      </c>
      <c r="T119" s="61" t="s">
        <v>192</v>
      </c>
      <c r="U119" s="133"/>
      <c r="V119" s="133"/>
      <c r="W119" s="133"/>
      <c r="X119" s="133"/>
      <c r="Y119" s="133"/>
      <c r="Z119" s="133"/>
      <c r="AA119" s="133"/>
      <c r="AB119" s="133"/>
      <c r="AC119" s="133"/>
      <c r="AD119" s="133"/>
      <c r="AE119" s="133"/>
    </row>
    <row r="120" spans="1:65" s="2" customFormat="1" ht="22.9" customHeight="1">
      <c r="A120" s="29"/>
      <c r="B120" s="30"/>
      <c r="C120" s="66" t="s">
        <v>193</v>
      </c>
      <c r="D120" s="29"/>
      <c r="E120" s="29"/>
      <c r="F120" s="29"/>
      <c r="G120" s="29"/>
      <c r="H120" s="29"/>
      <c r="I120" s="93"/>
      <c r="J120" s="141">
        <f>BK120</f>
        <v>0</v>
      </c>
      <c r="K120" s="29"/>
      <c r="L120" s="30"/>
      <c r="M120" s="62"/>
      <c r="N120" s="53"/>
      <c r="O120" s="63"/>
      <c r="P120" s="142">
        <f>P121+P124+P128+P147</f>
        <v>0</v>
      </c>
      <c r="Q120" s="63"/>
      <c r="R120" s="142">
        <f>R121+R124+R128+R147</f>
        <v>0</v>
      </c>
      <c r="S120" s="63"/>
      <c r="T120" s="143">
        <f>T121+T124+T128+T147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78</v>
      </c>
      <c r="AU120" s="14" t="s">
        <v>160</v>
      </c>
      <c r="BK120" s="144">
        <f>BK121+BK124+BK128+BK147</f>
        <v>0</v>
      </c>
    </row>
    <row r="121" spans="1:65" s="12" customFormat="1" ht="25.9" customHeight="1">
      <c r="B121" s="145"/>
      <c r="D121" s="146" t="s">
        <v>78</v>
      </c>
      <c r="E121" s="147" t="s">
        <v>2527</v>
      </c>
      <c r="F121" s="147" t="s">
        <v>2528</v>
      </c>
      <c r="I121" s="148"/>
      <c r="J121" s="149">
        <f>BK121</f>
        <v>0</v>
      </c>
      <c r="L121" s="145"/>
      <c r="M121" s="150"/>
      <c r="N121" s="151"/>
      <c r="O121" s="151"/>
      <c r="P121" s="152">
        <f>SUM(P122:P123)</f>
        <v>0</v>
      </c>
      <c r="Q121" s="151"/>
      <c r="R121" s="152">
        <f>SUM(R122:R123)</f>
        <v>0</v>
      </c>
      <c r="S121" s="151"/>
      <c r="T121" s="153">
        <f>SUM(T122:T123)</f>
        <v>0</v>
      </c>
      <c r="AR121" s="146" t="s">
        <v>204</v>
      </c>
      <c r="AT121" s="154" t="s">
        <v>78</v>
      </c>
      <c r="AU121" s="154" t="s">
        <v>79</v>
      </c>
      <c r="AY121" s="146" t="s">
        <v>196</v>
      </c>
      <c r="BK121" s="155">
        <f>SUM(BK122:BK123)</f>
        <v>0</v>
      </c>
    </row>
    <row r="122" spans="1:65" s="2" customFormat="1" ht="16.5" customHeight="1">
      <c r="A122" s="29"/>
      <c r="B122" s="158"/>
      <c r="C122" s="159" t="s">
        <v>87</v>
      </c>
      <c r="D122" s="159" t="s">
        <v>199</v>
      </c>
      <c r="E122" s="160" t="s">
        <v>2529</v>
      </c>
      <c r="F122" s="161" t="s">
        <v>2530</v>
      </c>
      <c r="G122" s="162" t="s">
        <v>2292</v>
      </c>
      <c r="H122" s="163">
        <v>1</v>
      </c>
      <c r="I122" s="164"/>
      <c r="J122" s="165">
        <f>ROUND(I122*H122,2)</f>
        <v>0</v>
      </c>
      <c r="K122" s="166"/>
      <c r="L122" s="30"/>
      <c r="M122" s="167" t="s">
        <v>1</v>
      </c>
      <c r="N122" s="168" t="s">
        <v>45</v>
      </c>
      <c r="O122" s="55"/>
      <c r="P122" s="169">
        <f>O122*H122</f>
        <v>0</v>
      </c>
      <c r="Q122" s="169">
        <v>0</v>
      </c>
      <c r="R122" s="169">
        <f>Q122*H122</f>
        <v>0</v>
      </c>
      <c r="S122" s="169">
        <v>0</v>
      </c>
      <c r="T122" s="170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71" t="s">
        <v>265</v>
      </c>
      <c r="AT122" s="171" t="s">
        <v>199</v>
      </c>
      <c r="AU122" s="171" t="s">
        <v>87</v>
      </c>
      <c r="AY122" s="14" t="s">
        <v>196</v>
      </c>
      <c r="BE122" s="172">
        <f>IF(N122="základní",J122,0)</f>
        <v>0</v>
      </c>
      <c r="BF122" s="172">
        <f>IF(N122="snížená",J122,0)</f>
        <v>0</v>
      </c>
      <c r="BG122" s="172">
        <f>IF(N122="zákl. přenesená",J122,0)</f>
        <v>0</v>
      </c>
      <c r="BH122" s="172">
        <f>IF(N122="sníž. přenesená",J122,0)</f>
        <v>0</v>
      </c>
      <c r="BI122" s="172">
        <f>IF(N122="nulová",J122,0)</f>
        <v>0</v>
      </c>
      <c r="BJ122" s="14" t="s">
        <v>204</v>
      </c>
      <c r="BK122" s="172">
        <f>ROUND(I122*H122,2)</f>
        <v>0</v>
      </c>
      <c r="BL122" s="14" t="s">
        <v>265</v>
      </c>
      <c r="BM122" s="171" t="s">
        <v>204</v>
      </c>
    </row>
    <row r="123" spans="1:65" s="2" customFormat="1" ht="21.75" customHeight="1">
      <c r="A123" s="29"/>
      <c r="B123" s="158"/>
      <c r="C123" s="159" t="s">
        <v>204</v>
      </c>
      <c r="D123" s="159" t="s">
        <v>199</v>
      </c>
      <c r="E123" s="160" t="s">
        <v>2531</v>
      </c>
      <c r="F123" s="161" t="s">
        <v>2532</v>
      </c>
      <c r="G123" s="162" t="s">
        <v>2292</v>
      </c>
      <c r="H123" s="163">
        <v>1</v>
      </c>
      <c r="I123" s="164"/>
      <c r="J123" s="165">
        <f>ROUND(I123*H123,2)</f>
        <v>0</v>
      </c>
      <c r="K123" s="166"/>
      <c r="L123" s="30"/>
      <c r="M123" s="167" t="s">
        <v>1</v>
      </c>
      <c r="N123" s="168" t="s">
        <v>45</v>
      </c>
      <c r="O123" s="55"/>
      <c r="P123" s="169">
        <f>O123*H123</f>
        <v>0</v>
      </c>
      <c r="Q123" s="169">
        <v>0</v>
      </c>
      <c r="R123" s="169">
        <f>Q123*H123</f>
        <v>0</v>
      </c>
      <c r="S123" s="169">
        <v>0</v>
      </c>
      <c r="T123" s="170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71" t="s">
        <v>265</v>
      </c>
      <c r="AT123" s="171" t="s">
        <v>199</v>
      </c>
      <c r="AU123" s="171" t="s">
        <v>87</v>
      </c>
      <c r="AY123" s="14" t="s">
        <v>196</v>
      </c>
      <c r="BE123" s="172">
        <f>IF(N123="základní",J123,0)</f>
        <v>0</v>
      </c>
      <c r="BF123" s="172">
        <f>IF(N123="snížená",J123,0)</f>
        <v>0</v>
      </c>
      <c r="BG123" s="172">
        <f>IF(N123="zákl. přenesená",J123,0)</f>
        <v>0</v>
      </c>
      <c r="BH123" s="172">
        <f>IF(N123="sníž. přenesená",J123,0)</f>
        <v>0</v>
      </c>
      <c r="BI123" s="172">
        <f>IF(N123="nulová",J123,0)</f>
        <v>0</v>
      </c>
      <c r="BJ123" s="14" t="s">
        <v>204</v>
      </c>
      <c r="BK123" s="172">
        <f>ROUND(I123*H123,2)</f>
        <v>0</v>
      </c>
      <c r="BL123" s="14" t="s">
        <v>265</v>
      </c>
      <c r="BM123" s="171" t="s">
        <v>203</v>
      </c>
    </row>
    <row r="124" spans="1:65" s="12" customFormat="1" ht="25.9" customHeight="1">
      <c r="B124" s="145"/>
      <c r="D124" s="146" t="s">
        <v>78</v>
      </c>
      <c r="E124" s="147" t="s">
        <v>2533</v>
      </c>
      <c r="F124" s="147" t="s">
        <v>2534</v>
      </c>
      <c r="I124" s="148"/>
      <c r="J124" s="149">
        <f>BK124</f>
        <v>0</v>
      </c>
      <c r="L124" s="145"/>
      <c r="M124" s="150"/>
      <c r="N124" s="151"/>
      <c r="O124" s="151"/>
      <c r="P124" s="152">
        <f>SUM(P125:P127)</f>
        <v>0</v>
      </c>
      <c r="Q124" s="151"/>
      <c r="R124" s="152">
        <f>SUM(R125:R127)</f>
        <v>0</v>
      </c>
      <c r="S124" s="151"/>
      <c r="T124" s="153">
        <f>SUM(T125:T127)</f>
        <v>0</v>
      </c>
      <c r="AR124" s="146" t="s">
        <v>204</v>
      </c>
      <c r="AT124" s="154" t="s">
        <v>78</v>
      </c>
      <c r="AU124" s="154" t="s">
        <v>79</v>
      </c>
      <c r="AY124" s="146" t="s">
        <v>196</v>
      </c>
      <c r="BK124" s="155">
        <f>SUM(BK125:BK127)</f>
        <v>0</v>
      </c>
    </row>
    <row r="125" spans="1:65" s="2" customFormat="1" ht="21.75" customHeight="1">
      <c r="A125" s="29"/>
      <c r="B125" s="158"/>
      <c r="C125" s="159" t="s">
        <v>197</v>
      </c>
      <c r="D125" s="159" t="s">
        <v>199</v>
      </c>
      <c r="E125" s="160" t="s">
        <v>2535</v>
      </c>
      <c r="F125" s="161" t="s">
        <v>2536</v>
      </c>
      <c r="G125" s="162" t="s">
        <v>222</v>
      </c>
      <c r="H125" s="163">
        <v>1</v>
      </c>
      <c r="I125" s="164"/>
      <c r="J125" s="165">
        <f>ROUND(I125*H125,2)</f>
        <v>0</v>
      </c>
      <c r="K125" s="166"/>
      <c r="L125" s="30"/>
      <c r="M125" s="167" t="s">
        <v>1</v>
      </c>
      <c r="N125" s="168" t="s">
        <v>45</v>
      </c>
      <c r="O125" s="55"/>
      <c r="P125" s="169">
        <f>O125*H125</f>
        <v>0</v>
      </c>
      <c r="Q125" s="169">
        <v>0</v>
      </c>
      <c r="R125" s="169">
        <f>Q125*H125</f>
        <v>0</v>
      </c>
      <c r="S125" s="169">
        <v>0</v>
      </c>
      <c r="T125" s="170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1" t="s">
        <v>265</v>
      </c>
      <c r="AT125" s="171" t="s">
        <v>199</v>
      </c>
      <c r="AU125" s="171" t="s">
        <v>87</v>
      </c>
      <c r="AY125" s="14" t="s">
        <v>196</v>
      </c>
      <c r="BE125" s="172">
        <f>IF(N125="základní",J125,0)</f>
        <v>0</v>
      </c>
      <c r="BF125" s="172">
        <f>IF(N125="snížená",J125,0)</f>
        <v>0</v>
      </c>
      <c r="BG125" s="172">
        <f>IF(N125="zákl. přenesená",J125,0)</f>
        <v>0</v>
      </c>
      <c r="BH125" s="172">
        <f>IF(N125="sníž. přenesená",J125,0)</f>
        <v>0</v>
      </c>
      <c r="BI125" s="172">
        <f>IF(N125="nulová",J125,0)</f>
        <v>0</v>
      </c>
      <c r="BJ125" s="14" t="s">
        <v>204</v>
      </c>
      <c r="BK125" s="172">
        <f>ROUND(I125*H125,2)</f>
        <v>0</v>
      </c>
      <c r="BL125" s="14" t="s">
        <v>265</v>
      </c>
      <c r="BM125" s="171" t="s">
        <v>224</v>
      </c>
    </row>
    <row r="126" spans="1:65" s="2" customFormat="1" ht="16.5" customHeight="1">
      <c r="A126" s="29"/>
      <c r="B126" s="158"/>
      <c r="C126" s="159" t="s">
        <v>203</v>
      </c>
      <c r="D126" s="159" t="s">
        <v>199</v>
      </c>
      <c r="E126" s="160" t="s">
        <v>2537</v>
      </c>
      <c r="F126" s="161" t="s">
        <v>2538</v>
      </c>
      <c r="G126" s="162" t="s">
        <v>222</v>
      </c>
      <c r="H126" s="163">
        <v>4</v>
      </c>
      <c r="I126" s="164"/>
      <c r="J126" s="165">
        <f>ROUND(I126*H126,2)</f>
        <v>0</v>
      </c>
      <c r="K126" s="166"/>
      <c r="L126" s="30"/>
      <c r="M126" s="167" t="s">
        <v>1</v>
      </c>
      <c r="N126" s="168" t="s">
        <v>45</v>
      </c>
      <c r="O126" s="55"/>
      <c r="P126" s="169">
        <f>O126*H126</f>
        <v>0</v>
      </c>
      <c r="Q126" s="169">
        <v>0</v>
      </c>
      <c r="R126" s="169">
        <f>Q126*H126</f>
        <v>0</v>
      </c>
      <c r="S126" s="169">
        <v>0</v>
      </c>
      <c r="T126" s="170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71" t="s">
        <v>265</v>
      </c>
      <c r="AT126" s="171" t="s">
        <v>199</v>
      </c>
      <c r="AU126" s="171" t="s">
        <v>87</v>
      </c>
      <c r="AY126" s="14" t="s">
        <v>196</v>
      </c>
      <c r="BE126" s="172">
        <f>IF(N126="základní",J126,0)</f>
        <v>0</v>
      </c>
      <c r="BF126" s="172">
        <f>IF(N126="snížená",J126,0)</f>
        <v>0</v>
      </c>
      <c r="BG126" s="172">
        <f>IF(N126="zákl. přenesená",J126,0)</f>
        <v>0</v>
      </c>
      <c r="BH126" s="172">
        <f>IF(N126="sníž. přenesená",J126,0)</f>
        <v>0</v>
      </c>
      <c r="BI126" s="172">
        <f>IF(N126="nulová",J126,0)</f>
        <v>0</v>
      </c>
      <c r="BJ126" s="14" t="s">
        <v>204</v>
      </c>
      <c r="BK126" s="172">
        <f>ROUND(I126*H126,2)</f>
        <v>0</v>
      </c>
      <c r="BL126" s="14" t="s">
        <v>265</v>
      </c>
      <c r="BM126" s="171" t="s">
        <v>217</v>
      </c>
    </row>
    <row r="127" spans="1:65" s="2" customFormat="1" ht="16.5" customHeight="1">
      <c r="A127" s="29"/>
      <c r="B127" s="158"/>
      <c r="C127" s="159" t="s">
        <v>219</v>
      </c>
      <c r="D127" s="159" t="s">
        <v>199</v>
      </c>
      <c r="E127" s="160" t="s">
        <v>2539</v>
      </c>
      <c r="F127" s="161" t="s">
        <v>2540</v>
      </c>
      <c r="G127" s="162" t="s">
        <v>222</v>
      </c>
      <c r="H127" s="163">
        <v>5</v>
      </c>
      <c r="I127" s="164"/>
      <c r="J127" s="165">
        <f>ROUND(I127*H127,2)</f>
        <v>0</v>
      </c>
      <c r="K127" s="166"/>
      <c r="L127" s="30"/>
      <c r="M127" s="167" t="s">
        <v>1</v>
      </c>
      <c r="N127" s="168" t="s">
        <v>45</v>
      </c>
      <c r="O127" s="55"/>
      <c r="P127" s="169">
        <f>O127*H127</f>
        <v>0</v>
      </c>
      <c r="Q127" s="169">
        <v>0</v>
      </c>
      <c r="R127" s="169">
        <f>Q127*H127</f>
        <v>0</v>
      </c>
      <c r="S127" s="169">
        <v>0</v>
      </c>
      <c r="T127" s="170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1" t="s">
        <v>265</v>
      </c>
      <c r="AT127" s="171" t="s">
        <v>199</v>
      </c>
      <c r="AU127" s="171" t="s">
        <v>87</v>
      </c>
      <c r="AY127" s="14" t="s">
        <v>196</v>
      </c>
      <c r="BE127" s="172">
        <f>IF(N127="základní",J127,0)</f>
        <v>0</v>
      </c>
      <c r="BF127" s="172">
        <f>IF(N127="snížená",J127,0)</f>
        <v>0</v>
      </c>
      <c r="BG127" s="172">
        <f>IF(N127="zákl. přenesená",J127,0)</f>
        <v>0</v>
      </c>
      <c r="BH127" s="172">
        <f>IF(N127="sníž. přenesená",J127,0)</f>
        <v>0</v>
      </c>
      <c r="BI127" s="172">
        <f>IF(N127="nulová",J127,0)</f>
        <v>0</v>
      </c>
      <c r="BJ127" s="14" t="s">
        <v>204</v>
      </c>
      <c r="BK127" s="172">
        <f>ROUND(I127*H127,2)</f>
        <v>0</v>
      </c>
      <c r="BL127" s="14" t="s">
        <v>265</v>
      </c>
      <c r="BM127" s="171" t="s">
        <v>241</v>
      </c>
    </row>
    <row r="128" spans="1:65" s="12" customFormat="1" ht="25.9" customHeight="1">
      <c r="B128" s="145"/>
      <c r="D128" s="146" t="s">
        <v>78</v>
      </c>
      <c r="E128" s="147" t="s">
        <v>2541</v>
      </c>
      <c r="F128" s="147" t="s">
        <v>2542</v>
      </c>
      <c r="I128" s="148"/>
      <c r="J128" s="149">
        <f>BK128</f>
        <v>0</v>
      </c>
      <c r="L128" s="145"/>
      <c r="M128" s="150"/>
      <c r="N128" s="151"/>
      <c r="O128" s="151"/>
      <c r="P128" s="152">
        <f>SUM(P129:P146)</f>
        <v>0</v>
      </c>
      <c r="Q128" s="151"/>
      <c r="R128" s="152">
        <f>SUM(R129:R146)</f>
        <v>0</v>
      </c>
      <c r="S128" s="151"/>
      <c r="T128" s="153">
        <f>SUM(T129:T146)</f>
        <v>0</v>
      </c>
      <c r="AR128" s="146" t="s">
        <v>204</v>
      </c>
      <c r="AT128" s="154" t="s">
        <v>78</v>
      </c>
      <c r="AU128" s="154" t="s">
        <v>79</v>
      </c>
      <c r="AY128" s="146" t="s">
        <v>196</v>
      </c>
      <c r="BK128" s="155">
        <f>SUM(BK129:BK146)</f>
        <v>0</v>
      </c>
    </row>
    <row r="129" spans="1:65" s="2" customFormat="1" ht="16.5" customHeight="1">
      <c r="A129" s="29"/>
      <c r="B129" s="158"/>
      <c r="C129" s="159" t="s">
        <v>228</v>
      </c>
      <c r="D129" s="159" t="s">
        <v>199</v>
      </c>
      <c r="E129" s="160" t="s">
        <v>2543</v>
      </c>
      <c r="F129" s="161" t="s">
        <v>2544</v>
      </c>
      <c r="G129" s="162" t="s">
        <v>512</v>
      </c>
      <c r="H129" s="163">
        <v>2</v>
      </c>
      <c r="I129" s="164"/>
      <c r="J129" s="165">
        <f t="shared" ref="J129:J146" si="0">ROUND(I129*H129,2)</f>
        <v>0</v>
      </c>
      <c r="K129" s="166"/>
      <c r="L129" s="30"/>
      <c r="M129" s="167" t="s">
        <v>1</v>
      </c>
      <c r="N129" s="168" t="s">
        <v>45</v>
      </c>
      <c r="O129" s="55"/>
      <c r="P129" s="169">
        <f t="shared" ref="P129:P146" si="1">O129*H129</f>
        <v>0</v>
      </c>
      <c r="Q129" s="169">
        <v>0</v>
      </c>
      <c r="R129" s="169">
        <f t="shared" ref="R129:R146" si="2">Q129*H129</f>
        <v>0</v>
      </c>
      <c r="S129" s="169">
        <v>0</v>
      </c>
      <c r="T129" s="170">
        <f t="shared" ref="T129:T146" si="3"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1" t="s">
        <v>265</v>
      </c>
      <c r="AT129" s="171" t="s">
        <v>199</v>
      </c>
      <c r="AU129" s="171" t="s">
        <v>87</v>
      </c>
      <c r="AY129" s="14" t="s">
        <v>196</v>
      </c>
      <c r="BE129" s="172">
        <f t="shared" ref="BE129:BE146" si="4">IF(N129="základní",J129,0)</f>
        <v>0</v>
      </c>
      <c r="BF129" s="172">
        <f t="shared" ref="BF129:BF146" si="5">IF(N129="snížená",J129,0)</f>
        <v>0</v>
      </c>
      <c r="BG129" s="172">
        <f t="shared" ref="BG129:BG146" si="6">IF(N129="zákl. přenesená",J129,0)</f>
        <v>0</v>
      </c>
      <c r="BH129" s="172">
        <f t="shared" ref="BH129:BH146" si="7">IF(N129="sníž. přenesená",J129,0)</f>
        <v>0</v>
      </c>
      <c r="BI129" s="172">
        <f t="shared" ref="BI129:BI146" si="8">IF(N129="nulová",J129,0)</f>
        <v>0</v>
      </c>
      <c r="BJ129" s="14" t="s">
        <v>204</v>
      </c>
      <c r="BK129" s="172">
        <f t="shared" ref="BK129:BK146" si="9">ROUND(I129*H129,2)</f>
        <v>0</v>
      </c>
      <c r="BL129" s="14" t="s">
        <v>265</v>
      </c>
      <c r="BM129" s="171" t="s">
        <v>249</v>
      </c>
    </row>
    <row r="130" spans="1:65" s="2" customFormat="1" ht="21.75" customHeight="1">
      <c r="A130" s="29"/>
      <c r="B130" s="158"/>
      <c r="C130" s="159" t="s">
        <v>217</v>
      </c>
      <c r="D130" s="159" t="s">
        <v>199</v>
      </c>
      <c r="E130" s="160" t="s">
        <v>2545</v>
      </c>
      <c r="F130" s="161" t="s">
        <v>2546</v>
      </c>
      <c r="G130" s="162" t="s">
        <v>512</v>
      </c>
      <c r="H130" s="163">
        <v>1</v>
      </c>
      <c r="I130" s="164"/>
      <c r="J130" s="165">
        <f t="shared" si="0"/>
        <v>0</v>
      </c>
      <c r="K130" s="166"/>
      <c r="L130" s="30"/>
      <c r="M130" s="167" t="s">
        <v>1</v>
      </c>
      <c r="N130" s="168" t="s">
        <v>45</v>
      </c>
      <c r="O130" s="55"/>
      <c r="P130" s="169">
        <f t="shared" si="1"/>
        <v>0</v>
      </c>
      <c r="Q130" s="169">
        <v>0</v>
      </c>
      <c r="R130" s="169">
        <f t="shared" si="2"/>
        <v>0</v>
      </c>
      <c r="S130" s="169">
        <v>0</v>
      </c>
      <c r="T130" s="170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1" t="s">
        <v>265</v>
      </c>
      <c r="AT130" s="171" t="s">
        <v>199</v>
      </c>
      <c r="AU130" s="171" t="s">
        <v>87</v>
      </c>
      <c r="AY130" s="14" t="s">
        <v>196</v>
      </c>
      <c r="BE130" s="172">
        <f t="shared" si="4"/>
        <v>0</v>
      </c>
      <c r="BF130" s="172">
        <f t="shared" si="5"/>
        <v>0</v>
      </c>
      <c r="BG130" s="172">
        <f t="shared" si="6"/>
        <v>0</v>
      </c>
      <c r="BH130" s="172">
        <f t="shared" si="7"/>
        <v>0</v>
      </c>
      <c r="BI130" s="172">
        <f t="shared" si="8"/>
        <v>0</v>
      </c>
      <c r="BJ130" s="14" t="s">
        <v>204</v>
      </c>
      <c r="BK130" s="172">
        <f t="shared" si="9"/>
        <v>0</v>
      </c>
      <c r="BL130" s="14" t="s">
        <v>265</v>
      </c>
      <c r="BM130" s="171" t="s">
        <v>257</v>
      </c>
    </row>
    <row r="131" spans="1:65" s="2" customFormat="1" ht="16.5" customHeight="1">
      <c r="A131" s="29"/>
      <c r="B131" s="158"/>
      <c r="C131" s="159" t="s">
        <v>237</v>
      </c>
      <c r="D131" s="159" t="s">
        <v>199</v>
      </c>
      <c r="E131" s="160" t="s">
        <v>2547</v>
      </c>
      <c r="F131" s="161" t="s">
        <v>2548</v>
      </c>
      <c r="G131" s="162" t="s">
        <v>512</v>
      </c>
      <c r="H131" s="163">
        <v>1</v>
      </c>
      <c r="I131" s="164"/>
      <c r="J131" s="165">
        <f t="shared" si="0"/>
        <v>0</v>
      </c>
      <c r="K131" s="166"/>
      <c r="L131" s="30"/>
      <c r="M131" s="167" t="s">
        <v>1</v>
      </c>
      <c r="N131" s="168" t="s">
        <v>45</v>
      </c>
      <c r="O131" s="55"/>
      <c r="P131" s="169">
        <f t="shared" si="1"/>
        <v>0</v>
      </c>
      <c r="Q131" s="169">
        <v>0</v>
      </c>
      <c r="R131" s="169">
        <f t="shared" si="2"/>
        <v>0</v>
      </c>
      <c r="S131" s="169">
        <v>0</v>
      </c>
      <c r="T131" s="170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1" t="s">
        <v>265</v>
      </c>
      <c r="AT131" s="171" t="s">
        <v>199</v>
      </c>
      <c r="AU131" s="171" t="s">
        <v>87</v>
      </c>
      <c r="AY131" s="14" t="s">
        <v>196</v>
      </c>
      <c r="BE131" s="172">
        <f t="shared" si="4"/>
        <v>0</v>
      </c>
      <c r="BF131" s="172">
        <f t="shared" si="5"/>
        <v>0</v>
      </c>
      <c r="BG131" s="172">
        <f t="shared" si="6"/>
        <v>0</v>
      </c>
      <c r="BH131" s="172">
        <f t="shared" si="7"/>
        <v>0</v>
      </c>
      <c r="BI131" s="172">
        <f t="shared" si="8"/>
        <v>0</v>
      </c>
      <c r="BJ131" s="14" t="s">
        <v>204</v>
      </c>
      <c r="BK131" s="172">
        <f t="shared" si="9"/>
        <v>0</v>
      </c>
      <c r="BL131" s="14" t="s">
        <v>265</v>
      </c>
      <c r="BM131" s="171" t="s">
        <v>265</v>
      </c>
    </row>
    <row r="132" spans="1:65" s="2" customFormat="1" ht="16.5" customHeight="1">
      <c r="A132" s="29"/>
      <c r="B132" s="158"/>
      <c r="C132" s="159" t="s">
        <v>241</v>
      </c>
      <c r="D132" s="159" t="s">
        <v>199</v>
      </c>
      <c r="E132" s="160" t="s">
        <v>2549</v>
      </c>
      <c r="F132" s="161" t="s">
        <v>2550</v>
      </c>
      <c r="G132" s="162" t="s">
        <v>512</v>
      </c>
      <c r="H132" s="163">
        <v>3</v>
      </c>
      <c r="I132" s="164"/>
      <c r="J132" s="165">
        <f t="shared" si="0"/>
        <v>0</v>
      </c>
      <c r="K132" s="166"/>
      <c r="L132" s="30"/>
      <c r="M132" s="167" t="s">
        <v>1</v>
      </c>
      <c r="N132" s="168" t="s">
        <v>45</v>
      </c>
      <c r="O132" s="55"/>
      <c r="P132" s="169">
        <f t="shared" si="1"/>
        <v>0</v>
      </c>
      <c r="Q132" s="169">
        <v>0</v>
      </c>
      <c r="R132" s="169">
        <f t="shared" si="2"/>
        <v>0</v>
      </c>
      <c r="S132" s="169">
        <v>0</v>
      </c>
      <c r="T132" s="170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1" t="s">
        <v>265</v>
      </c>
      <c r="AT132" s="171" t="s">
        <v>199</v>
      </c>
      <c r="AU132" s="171" t="s">
        <v>87</v>
      </c>
      <c r="AY132" s="14" t="s">
        <v>196</v>
      </c>
      <c r="BE132" s="172">
        <f t="shared" si="4"/>
        <v>0</v>
      </c>
      <c r="BF132" s="172">
        <f t="shared" si="5"/>
        <v>0</v>
      </c>
      <c r="BG132" s="172">
        <f t="shared" si="6"/>
        <v>0</v>
      </c>
      <c r="BH132" s="172">
        <f t="shared" si="7"/>
        <v>0</v>
      </c>
      <c r="BI132" s="172">
        <f t="shared" si="8"/>
        <v>0</v>
      </c>
      <c r="BJ132" s="14" t="s">
        <v>204</v>
      </c>
      <c r="BK132" s="172">
        <f t="shared" si="9"/>
        <v>0</v>
      </c>
      <c r="BL132" s="14" t="s">
        <v>265</v>
      </c>
      <c r="BM132" s="171" t="s">
        <v>271</v>
      </c>
    </row>
    <row r="133" spans="1:65" s="2" customFormat="1" ht="16.5" customHeight="1">
      <c r="A133" s="29"/>
      <c r="B133" s="158"/>
      <c r="C133" s="159" t="s">
        <v>245</v>
      </c>
      <c r="D133" s="159" t="s">
        <v>199</v>
      </c>
      <c r="E133" s="160" t="s">
        <v>2551</v>
      </c>
      <c r="F133" s="161" t="s">
        <v>2552</v>
      </c>
      <c r="G133" s="162" t="s">
        <v>512</v>
      </c>
      <c r="H133" s="163">
        <v>1</v>
      </c>
      <c r="I133" s="164"/>
      <c r="J133" s="165">
        <f t="shared" si="0"/>
        <v>0</v>
      </c>
      <c r="K133" s="166"/>
      <c r="L133" s="30"/>
      <c r="M133" s="167" t="s">
        <v>1</v>
      </c>
      <c r="N133" s="168" t="s">
        <v>45</v>
      </c>
      <c r="O133" s="55"/>
      <c r="P133" s="169">
        <f t="shared" si="1"/>
        <v>0</v>
      </c>
      <c r="Q133" s="169">
        <v>0</v>
      </c>
      <c r="R133" s="169">
        <f t="shared" si="2"/>
        <v>0</v>
      </c>
      <c r="S133" s="169">
        <v>0</v>
      </c>
      <c r="T133" s="170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1" t="s">
        <v>265</v>
      </c>
      <c r="AT133" s="171" t="s">
        <v>199</v>
      </c>
      <c r="AU133" s="171" t="s">
        <v>87</v>
      </c>
      <c r="AY133" s="14" t="s">
        <v>196</v>
      </c>
      <c r="BE133" s="172">
        <f t="shared" si="4"/>
        <v>0</v>
      </c>
      <c r="BF133" s="172">
        <f t="shared" si="5"/>
        <v>0</v>
      </c>
      <c r="BG133" s="172">
        <f t="shared" si="6"/>
        <v>0</v>
      </c>
      <c r="BH133" s="172">
        <f t="shared" si="7"/>
        <v>0</v>
      </c>
      <c r="BI133" s="172">
        <f t="shared" si="8"/>
        <v>0</v>
      </c>
      <c r="BJ133" s="14" t="s">
        <v>204</v>
      </c>
      <c r="BK133" s="172">
        <f t="shared" si="9"/>
        <v>0</v>
      </c>
      <c r="BL133" s="14" t="s">
        <v>265</v>
      </c>
      <c r="BM133" s="171" t="s">
        <v>279</v>
      </c>
    </row>
    <row r="134" spans="1:65" s="2" customFormat="1" ht="16.5" customHeight="1">
      <c r="A134" s="29"/>
      <c r="B134" s="158"/>
      <c r="C134" s="159" t="s">
        <v>249</v>
      </c>
      <c r="D134" s="159" t="s">
        <v>199</v>
      </c>
      <c r="E134" s="160" t="s">
        <v>2553</v>
      </c>
      <c r="F134" s="161" t="s">
        <v>2554</v>
      </c>
      <c r="G134" s="162" t="s">
        <v>512</v>
      </c>
      <c r="H134" s="163">
        <v>1</v>
      </c>
      <c r="I134" s="164"/>
      <c r="J134" s="165">
        <f t="shared" si="0"/>
        <v>0</v>
      </c>
      <c r="K134" s="166"/>
      <c r="L134" s="30"/>
      <c r="M134" s="167" t="s">
        <v>1</v>
      </c>
      <c r="N134" s="168" t="s">
        <v>45</v>
      </c>
      <c r="O134" s="55"/>
      <c r="P134" s="169">
        <f t="shared" si="1"/>
        <v>0</v>
      </c>
      <c r="Q134" s="169">
        <v>0</v>
      </c>
      <c r="R134" s="169">
        <f t="shared" si="2"/>
        <v>0</v>
      </c>
      <c r="S134" s="169">
        <v>0</v>
      </c>
      <c r="T134" s="170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71" t="s">
        <v>265</v>
      </c>
      <c r="AT134" s="171" t="s">
        <v>199</v>
      </c>
      <c r="AU134" s="171" t="s">
        <v>87</v>
      </c>
      <c r="AY134" s="14" t="s">
        <v>196</v>
      </c>
      <c r="BE134" s="172">
        <f t="shared" si="4"/>
        <v>0</v>
      </c>
      <c r="BF134" s="172">
        <f t="shared" si="5"/>
        <v>0</v>
      </c>
      <c r="BG134" s="172">
        <f t="shared" si="6"/>
        <v>0</v>
      </c>
      <c r="BH134" s="172">
        <f t="shared" si="7"/>
        <v>0</v>
      </c>
      <c r="BI134" s="172">
        <f t="shared" si="8"/>
        <v>0</v>
      </c>
      <c r="BJ134" s="14" t="s">
        <v>204</v>
      </c>
      <c r="BK134" s="172">
        <f t="shared" si="9"/>
        <v>0</v>
      </c>
      <c r="BL134" s="14" t="s">
        <v>265</v>
      </c>
      <c r="BM134" s="171" t="s">
        <v>286</v>
      </c>
    </row>
    <row r="135" spans="1:65" s="2" customFormat="1" ht="16.5" customHeight="1">
      <c r="A135" s="29"/>
      <c r="B135" s="158"/>
      <c r="C135" s="159" t="s">
        <v>253</v>
      </c>
      <c r="D135" s="159" t="s">
        <v>199</v>
      </c>
      <c r="E135" s="160" t="s">
        <v>2555</v>
      </c>
      <c r="F135" s="161" t="s">
        <v>2556</v>
      </c>
      <c r="G135" s="162" t="s">
        <v>512</v>
      </c>
      <c r="H135" s="163">
        <v>2</v>
      </c>
      <c r="I135" s="164"/>
      <c r="J135" s="165">
        <f t="shared" si="0"/>
        <v>0</v>
      </c>
      <c r="K135" s="166"/>
      <c r="L135" s="30"/>
      <c r="M135" s="167" t="s">
        <v>1</v>
      </c>
      <c r="N135" s="168" t="s">
        <v>45</v>
      </c>
      <c r="O135" s="55"/>
      <c r="P135" s="169">
        <f t="shared" si="1"/>
        <v>0</v>
      </c>
      <c r="Q135" s="169">
        <v>0</v>
      </c>
      <c r="R135" s="169">
        <f t="shared" si="2"/>
        <v>0</v>
      </c>
      <c r="S135" s="169">
        <v>0</v>
      </c>
      <c r="T135" s="170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1" t="s">
        <v>265</v>
      </c>
      <c r="AT135" s="171" t="s">
        <v>199</v>
      </c>
      <c r="AU135" s="171" t="s">
        <v>87</v>
      </c>
      <c r="AY135" s="14" t="s">
        <v>196</v>
      </c>
      <c r="BE135" s="172">
        <f t="shared" si="4"/>
        <v>0</v>
      </c>
      <c r="BF135" s="172">
        <f t="shared" si="5"/>
        <v>0</v>
      </c>
      <c r="BG135" s="172">
        <f t="shared" si="6"/>
        <v>0</v>
      </c>
      <c r="BH135" s="172">
        <f t="shared" si="7"/>
        <v>0</v>
      </c>
      <c r="BI135" s="172">
        <f t="shared" si="8"/>
        <v>0</v>
      </c>
      <c r="BJ135" s="14" t="s">
        <v>204</v>
      </c>
      <c r="BK135" s="172">
        <f t="shared" si="9"/>
        <v>0</v>
      </c>
      <c r="BL135" s="14" t="s">
        <v>265</v>
      </c>
      <c r="BM135" s="171" t="s">
        <v>294</v>
      </c>
    </row>
    <row r="136" spans="1:65" s="2" customFormat="1" ht="16.5" customHeight="1">
      <c r="A136" s="29"/>
      <c r="B136" s="158"/>
      <c r="C136" s="159" t="s">
        <v>328</v>
      </c>
      <c r="D136" s="159" t="s">
        <v>199</v>
      </c>
      <c r="E136" s="160" t="s">
        <v>2557</v>
      </c>
      <c r="F136" s="161" t="s">
        <v>2558</v>
      </c>
      <c r="G136" s="162" t="s">
        <v>512</v>
      </c>
      <c r="H136" s="163">
        <v>1</v>
      </c>
      <c r="I136" s="164"/>
      <c r="J136" s="165">
        <f t="shared" si="0"/>
        <v>0</v>
      </c>
      <c r="K136" s="166"/>
      <c r="L136" s="30"/>
      <c r="M136" s="167" t="s">
        <v>1</v>
      </c>
      <c r="N136" s="168" t="s">
        <v>45</v>
      </c>
      <c r="O136" s="55"/>
      <c r="P136" s="169">
        <f t="shared" si="1"/>
        <v>0</v>
      </c>
      <c r="Q136" s="169">
        <v>0</v>
      </c>
      <c r="R136" s="169">
        <f t="shared" si="2"/>
        <v>0</v>
      </c>
      <c r="S136" s="169">
        <v>0</v>
      </c>
      <c r="T136" s="170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1" t="s">
        <v>265</v>
      </c>
      <c r="AT136" s="171" t="s">
        <v>199</v>
      </c>
      <c r="AU136" s="171" t="s">
        <v>87</v>
      </c>
      <c r="AY136" s="14" t="s">
        <v>196</v>
      </c>
      <c r="BE136" s="172">
        <f t="shared" si="4"/>
        <v>0</v>
      </c>
      <c r="BF136" s="172">
        <f t="shared" si="5"/>
        <v>0</v>
      </c>
      <c r="BG136" s="172">
        <f t="shared" si="6"/>
        <v>0</v>
      </c>
      <c r="BH136" s="172">
        <f t="shared" si="7"/>
        <v>0</v>
      </c>
      <c r="BI136" s="172">
        <f t="shared" si="8"/>
        <v>0</v>
      </c>
      <c r="BJ136" s="14" t="s">
        <v>204</v>
      </c>
      <c r="BK136" s="172">
        <f t="shared" si="9"/>
        <v>0</v>
      </c>
      <c r="BL136" s="14" t="s">
        <v>265</v>
      </c>
      <c r="BM136" s="171" t="s">
        <v>2645</v>
      </c>
    </row>
    <row r="137" spans="1:65" s="2" customFormat="1" ht="16.5" customHeight="1">
      <c r="A137" s="29"/>
      <c r="B137" s="158"/>
      <c r="C137" s="159" t="s">
        <v>332</v>
      </c>
      <c r="D137" s="159" t="s">
        <v>199</v>
      </c>
      <c r="E137" s="160" t="s">
        <v>2560</v>
      </c>
      <c r="F137" s="161" t="s">
        <v>2561</v>
      </c>
      <c r="G137" s="162" t="s">
        <v>512</v>
      </c>
      <c r="H137" s="163">
        <v>1</v>
      </c>
      <c r="I137" s="164"/>
      <c r="J137" s="165">
        <f t="shared" si="0"/>
        <v>0</v>
      </c>
      <c r="K137" s="166"/>
      <c r="L137" s="30"/>
      <c r="M137" s="167" t="s">
        <v>1</v>
      </c>
      <c r="N137" s="168" t="s">
        <v>45</v>
      </c>
      <c r="O137" s="55"/>
      <c r="P137" s="169">
        <f t="shared" si="1"/>
        <v>0</v>
      </c>
      <c r="Q137" s="169">
        <v>0</v>
      </c>
      <c r="R137" s="169">
        <f t="shared" si="2"/>
        <v>0</v>
      </c>
      <c r="S137" s="169">
        <v>0</v>
      </c>
      <c r="T137" s="170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1" t="s">
        <v>265</v>
      </c>
      <c r="AT137" s="171" t="s">
        <v>199</v>
      </c>
      <c r="AU137" s="171" t="s">
        <v>87</v>
      </c>
      <c r="AY137" s="14" t="s">
        <v>196</v>
      </c>
      <c r="BE137" s="172">
        <f t="shared" si="4"/>
        <v>0</v>
      </c>
      <c r="BF137" s="172">
        <f t="shared" si="5"/>
        <v>0</v>
      </c>
      <c r="BG137" s="172">
        <f t="shared" si="6"/>
        <v>0</v>
      </c>
      <c r="BH137" s="172">
        <f t="shared" si="7"/>
        <v>0</v>
      </c>
      <c r="BI137" s="172">
        <f t="shared" si="8"/>
        <v>0</v>
      </c>
      <c r="BJ137" s="14" t="s">
        <v>204</v>
      </c>
      <c r="BK137" s="172">
        <f t="shared" si="9"/>
        <v>0</v>
      </c>
      <c r="BL137" s="14" t="s">
        <v>265</v>
      </c>
      <c r="BM137" s="171" t="s">
        <v>2646</v>
      </c>
    </row>
    <row r="138" spans="1:65" s="2" customFormat="1" ht="16.5" customHeight="1">
      <c r="A138" s="29"/>
      <c r="B138" s="158"/>
      <c r="C138" s="159" t="s">
        <v>334</v>
      </c>
      <c r="D138" s="159" t="s">
        <v>199</v>
      </c>
      <c r="E138" s="160" t="s">
        <v>2563</v>
      </c>
      <c r="F138" s="161" t="s">
        <v>2564</v>
      </c>
      <c r="G138" s="162" t="s">
        <v>512</v>
      </c>
      <c r="H138" s="163">
        <v>2</v>
      </c>
      <c r="I138" s="164"/>
      <c r="J138" s="165">
        <f t="shared" si="0"/>
        <v>0</v>
      </c>
      <c r="K138" s="166"/>
      <c r="L138" s="30"/>
      <c r="M138" s="167" t="s">
        <v>1</v>
      </c>
      <c r="N138" s="168" t="s">
        <v>45</v>
      </c>
      <c r="O138" s="55"/>
      <c r="P138" s="169">
        <f t="shared" si="1"/>
        <v>0</v>
      </c>
      <c r="Q138" s="169">
        <v>0</v>
      </c>
      <c r="R138" s="169">
        <f t="shared" si="2"/>
        <v>0</v>
      </c>
      <c r="S138" s="169">
        <v>0</v>
      </c>
      <c r="T138" s="170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1" t="s">
        <v>265</v>
      </c>
      <c r="AT138" s="171" t="s">
        <v>199</v>
      </c>
      <c r="AU138" s="171" t="s">
        <v>87</v>
      </c>
      <c r="AY138" s="14" t="s">
        <v>196</v>
      </c>
      <c r="BE138" s="172">
        <f t="shared" si="4"/>
        <v>0</v>
      </c>
      <c r="BF138" s="172">
        <f t="shared" si="5"/>
        <v>0</v>
      </c>
      <c r="BG138" s="172">
        <f t="shared" si="6"/>
        <v>0</v>
      </c>
      <c r="BH138" s="172">
        <f t="shared" si="7"/>
        <v>0</v>
      </c>
      <c r="BI138" s="172">
        <f t="shared" si="8"/>
        <v>0</v>
      </c>
      <c r="BJ138" s="14" t="s">
        <v>204</v>
      </c>
      <c r="BK138" s="172">
        <f t="shared" si="9"/>
        <v>0</v>
      </c>
      <c r="BL138" s="14" t="s">
        <v>265</v>
      </c>
      <c r="BM138" s="171" t="s">
        <v>2647</v>
      </c>
    </row>
    <row r="139" spans="1:65" s="2" customFormat="1" ht="16.5" customHeight="1">
      <c r="A139" s="29"/>
      <c r="B139" s="158"/>
      <c r="C139" s="159" t="s">
        <v>267</v>
      </c>
      <c r="D139" s="159" t="s">
        <v>199</v>
      </c>
      <c r="E139" s="160" t="s">
        <v>2566</v>
      </c>
      <c r="F139" s="161" t="s">
        <v>2567</v>
      </c>
      <c r="G139" s="162" t="s">
        <v>512</v>
      </c>
      <c r="H139" s="163">
        <v>2</v>
      </c>
      <c r="I139" s="164"/>
      <c r="J139" s="165">
        <f t="shared" si="0"/>
        <v>0</v>
      </c>
      <c r="K139" s="166"/>
      <c r="L139" s="30"/>
      <c r="M139" s="167" t="s">
        <v>1</v>
      </c>
      <c r="N139" s="168" t="s">
        <v>45</v>
      </c>
      <c r="O139" s="55"/>
      <c r="P139" s="169">
        <f t="shared" si="1"/>
        <v>0</v>
      </c>
      <c r="Q139" s="169">
        <v>0</v>
      </c>
      <c r="R139" s="169">
        <f t="shared" si="2"/>
        <v>0</v>
      </c>
      <c r="S139" s="169">
        <v>0</v>
      </c>
      <c r="T139" s="170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1" t="s">
        <v>265</v>
      </c>
      <c r="AT139" s="171" t="s">
        <v>199</v>
      </c>
      <c r="AU139" s="171" t="s">
        <v>87</v>
      </c>
      <c r="AY139" s="14" t="s">
        <v>196</v>
      </c>
      <c r="BE139" s="172">
        <f t="shared" si="4"/>
        <v>0</v>
      </c>
      <c r="BF139" s="172">
        <f t="shared" si="5"/>
        <v>0</v>
      </c>
      <c r="BG139" s="172">
        <f t="shared" si="6"/>
        <v>0</v>
      </c>
      <c r="BH139" s="172">
        <f t="shared" si="7"/>
        <v>0</v>
      </c>
      <c r="BI139" s="172">
        <f t="shared" si="8"/>
        <v>0</v>
      </c>
      <c r="BJ139" s="14" t="s">
        <v>204</v>
      </c>
      <c r="BK139" s="172">
        <f t="shared" si="9"/>
        <v>0</v>
      </c>
      <c r="BL139" s="14" t="s">
        <v>265</v>
      </c>
      <c r="BM139" s="171" t="s">
        <v>302</v>
      </c>
    </row>
    <row r="140" spans="1:65" s="2" customFormat="1" ht="16.5" customHeight="1">
      <c r="A140" s="29"/>
      <c r="B140" s="158"/>
      <c r="C140" s="159" t="s">
        <v>271</v>
      </c>
      <c r="D140" s="159" t="s">
        <v>199</v>
      </c>
      <c r="E140" s="160" t="s">
        <v>2568</v>
      </c>
      <c r="F140" s="161" t="s">
        <v>2569</v>
      </c>
      <c r="G140" s="162" t="s">
        <v>512</v>
      </c>
      <c r="H140" s="163">
        <v>1</v>
      </c>
      <c r="I140" s="164"/>
      <c r="J140" s="165">
        <f t="shared" si="0"/>
        <v>0</v>
      </c>
      <c r="K140" s="166"/>
      <c r="L140" s="30"/>
      <c r="M140" s="167" t="s">
        <v>1</v>
      </c>
      <c r="N140" s="168" t="s">
        <v>45</v>
      </c>
      <c r="O140" s="55"/>
      <c r="P140" s="169">
        <f t="shared" si="1"/>
        <v>0</v>
      </c>
      <c r="Q140" s="169">
        <v>0</v>
      </c>
      <c r="R140" s="169">
        <f t="shared" si="2"/>
        <v>0</v>
      </c>
      <c r="S140" s="169">
        <v>0</v>
      </c>
      <c r="T140" s="170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1" t="s">
        <v>265</v>
      </c>
      <c r="AT140" s="171" t="s">
        <v>199</v>
      </c>
      <c r="AU140" s="171" t="s">
        <v>87</v>
      </c>
      <c r="AY140" s="14" t="s">
        <v>196</v>
      </c>
      <c r="BE140" s="172">
        <f t="shared" si="4"/>
        <v>0</v>
      </c>
      <c r="BF140" s="172">
        <f t="shared" si="5"/>
        <v>0</v>
      </c>
      <c r="BG140" s="172">
        <f t="shared" si="6"/>
        <v>0</v>
      </c>
      <c r="BH140" s="172">
        <f t="shared" si="7"/>
        <v>0</v>
      </c>
      <c r="BI140" s="172">
        <f t="shared" si="8"/>
        <v>0</v>
      </c>
      <c r="BJ140" s="14" t="s">
        <v>204</v>
      </c>
      <c r="BK140" s="172">
        <f t="shared" si="9"/>
        <v>0</v>
      </c>
      <c r="BL140" s="14" t="s">
        <v>265</v>
      </c>
      <c r="BM140" s="171" t="s">
        <v>308</v>
      </c>
    </row>
    <row r="141" spans="1:65" s="2" customFormat="1" ht="21.75" customHeight="1">
      <c r="A141" s="29"/>
      <c r="B141" s="158"/>
      <c r="C141" s="159" t="s">
        <v>275</v>
      </c>
      <c r="D141" s="159" t="s">
        <v>199</v>
      </c>
      <c r="E141" s="160" t="s">
        <v>2570</v>
      </c>
      <c r="F141" s="161" t="s">
        <v>2571</v>
      </c>
      <c r="G141" s="162" t="s">
        <v>512</v>
      </c>
      <c r="H141" s="163">
        <v>2</v>
      </c>
      <c r="I141" s="164"/>
      <c r="J141" s="165">
        <f t="shared" si="0"/>
        <v>0</v>
      </c>
      <c r="K141" s="166"/>
      <c r="L141" s="30"/>
      <c r="M141" s="167" t="s">
        <v>1</v>
      </c>
      <c r="N141" s="168" t="s">
        <v>45</v>
      </c>
      <c r="O141" s="55"/>
      <c r="P141" s="169">
        <f t="shared" si="1"/>
        <v>0</v>
      </c>
      <c r="Q141" s="169">
        <v>0</v>
      </c>
      <c r="R141" s="169">
        <f t="shared" si="2"/>
        <v>0</v>
      </c>
      <c r="S141" s="169">
        <v>0</v>
      </c>
      <c r="T141" s="170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1" t="s">
        <v>265</v>
      </c>
      <c r="AT141" s="171" t="s">
        <v>199</v>
      </c>
      <c r="AU141" s="171" t="s">
        <v>87</v>
      </c>
      <c r="AY141" s="14" t="s">
        <v>196</v>
      </c>
      <c r="BE141" s="172">
        <f t="shared" si="4"/>
        <v>0</v>
      </c>
      <c r="BF141" s="172">
        <f t="shared" si="5"/>
        <v>0</v>
      </c>
      <c r="BG141" s="172">
        <f t="shared" si="6"/>
        <v>0</v>
      </c>
      <c r="BH141" s="172">
        <f t="shared" si="7"/>
        <v>0</v>
      </c>
      <c r="BI141" s="172">
        <f t="shared" si="8"/>
        <v>0</v>
      </c>
      <c r="BJ141" s="14" t="s">
        <v>204</v>
      </c>
      <c r="BK141" s="172">
        <f t="shared" si="9"/>
        <v>0</v>
      </c>
      <c r="BL141" s="14" t="s">
        <v>265</v>
      </c>
      <c r="BM141" s="171" t="s">
        <v>314</v>
      </c>
    </row>
    <row r="142" spans="1:65" s="2" customFormat="1" ht="16.5" customHeight="1">
      <c r="A142" s="29"/>
      <c r="B142" s="158"/>
      <c r="C142" s="159" t="s">
        <v>279</v>
      </c>
      <c r="D142" s="159" t="s">
        <v>199</v>
      </c>
      <c r="E142" s="160" t="s">
        <v>2572</v>
      </c>
      <c r="F142" s="161" t="s">
        <v>2573</v>
      </c>
      <c r="G142" s="162" t="s">
        <v>512</v>
      </c>
      <c r="H142" s="163">
        <v>2</v>
      </c>
      <c r="I142" s="164"/>
      <c r="J142" s="165">
        <f t="shared" si="0"/>
        <v>0</v>
      </c>
      <c r="K142" s="166"/>
      <c r="L142" s="30"/>
      <c r="M142" s="167" t="s">
        <v>1</v>
      </c>
      <c r="N142" s="168" t="s">
        <v>45</v>
      </c>
      <c r="O142" s="55"/>
      <c r="P142" s="169">
        <f t="shared" si="1"/>
        <v>0</v>
      </c>
      <c r="Q142" s="169">
        <v>0</v>
      </c>
      <c r="R142" s="169">
        <f t="shared" si="2"/>
        <v>0</v>
      </c>
      <c r="S142" s="169">
        <v>0</v>
      </c>
      <c r="T142" s="170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1" t="s">
        <v>265</v>
      </c>
      <c r="AT142" s="171" t="s">
        <v>199</v>
      </c>
      <c r="AU142" s="171" t="s">
        <v>87</v>
      </c>
      <c r="AY142" s="14" t="s">
        <v>196</v>
      </c>
      <c r="BE142" s="172">
        <f t="shared" si="4"/>
        <v>0</v>
      </c>
      <c r="BF142" s="172">
        <f t="shared" si="5"/>
        <v>0</v>
      </c>
      <c r="BG142" s="172">
        <f t="shared" si="6"/>
        <v>0</v>
      </c>
      <c r="BH142" s="172">
        <f t="shared" si="7"/>
        <v>0</v>
      </c>
      <c r="BI142" s="172">
        <f t="shared" si="8"/>
        <v>0</v>
      </c>
      <c r="BJ142" s="14" t="s">
        <v>204</v>
      </c>
      <c r="BK142" s="172">
        <f t="shared" si="9"/>
        <v>0</v>
      </c>
      <c r="BL142" s="14" t="s">
        <v>265</v>
      </c>
      <c r="BM142" s="171" t="s">
        <v>320</v>
      </c>
    </row>
    <row r="143" spans="1:65" s="2" customFormat="1" ht="16.5" customHeight="1">
      <c r="A143" s="29"/>
      <c r="B143" s="158"/>
      <c r="C143" s="159" t="s">
        <v>7</v>
      </c>
      <c r="D143" s="159" t="s">
        <v>199</v>
      </c>
      <c r="E143" s="160" t="s">
        <v>2574</v>
      </c>
      <c r="F143" s="161" t="s">
        <v>2575</v>
      </c>
      <c r="G143" s="162" t="s">
        <v>512</v>
      </c>
      <c r="H143" s="163">
        <v>6</v>
      </c>
      <c r="I143" s="164"/>
      <c r="J143" s="165">
        <f t="shared" si="0"/>
        <v>0</v>
      </c>
      <c r="K143" s="166"/>
      <c r="L143" s="30"/>
      <c r="M143" s="167" t="s">
        <v>1</v>
      </c>
      <c r="N143" s="168" t="s">
        <v>45</v>
      </c>
      <c r="O143" s="55"/>
      <c r="P143" s="169">
        <f t="shared" si="1"/>
        <v>0</v>
      </c>
      <c r="Q143" s="169">
        <v>0</v>
      </c>
      <c r="R143" s="169">
        <f t="shared" si="2"/>
        <v>0</v>
      </c>
      <c r="S143" s="169">
        <v>0</v>
      </c>
      <c r="T143" s="170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1" t="s">
        <v>265</v>
      </c>
      <c r="AT143" s="171" t="s">
        <v>199</v>
      </c>
      <c r="AU143" s="171" t="s">
        <v>87</v>
      </c>
      <c r="AY143" s="14" t="s">
        <v>196</v>
      </c>
      <c r="BE143" s="172">
        <f t="shared" si="4"/>
        <v>0</v>
      </c>
      <c r="BF143" s="172">
        <f t="shared" si="5"/>
        <v>0</v>
      </c>
      <c r="BG143" s="172">
        <f t="shared" si="6"/>
        <v>0</v>
      </c>
      <c r="BH143" s="172">
        <f t="shared" si="7"/>
        <v>0</v>
      </c>
      <c r="BI143" s="172">
        <f t="shared" si="8"/>
        <v>0</v>
      </c>
      <c r="BJ143" s="14" t="s">
        <v>204</v>
      </c>
      <c r="BK143" s="172">
        <f t="shared" si="9"/>
        <v>0</v>
      </c>
      <c r="BL143" s="14" t="s">
        <v>265</v>
      </c>
      <c r="BM143" s="171" t="s">
        <v>328</v>
      </c>
    </row>
    <row r="144" spans="1:65" s="2" customFormat="1" ht="16.5" customHeight="1">
      <c r="A144" s="29"/>
      <c r="B144" s="158"/>
      <c r="C144" s="159" t="s">
        <v>286</v>
      </c>
      <c r="D144" s="159" t="s">
        <v>199</v>
      </c>
      <c r="E144" s="160" t="s">
        <v>2576</v>
      </c>
      <c r="F144" s="161" t="s">
        <v>2577</v>
      </c>
      <c r="G144" s="162" t="s">
        <v>2578</v>
      </c>
      <c r="H144" s="189"/>
      <c r="I144" s="164"/>
      <c r="J144" s="165">
        <f t="shared" si="0"/>
        <v>0</v>
      </c>
      <c r="K144" s="166"/>
      <c r="L144" s="30"/>
      <c r="M144" s="167" t="s">
        <v>1</v>
      </c>
      <c r="N144" s="168" t="s">
        <v>45</v>
      </c>
      <c r="O144" s="55"/>
      <c r="P144" s="169">
        <f t="shared" si="1"/>
        <v>0</v>
      </c>
      <c r="Q144" s="169">
        <v>0</v>
      </c>
      <c r="R144" s="169">
        <f t="shared" si="2"/>
        <v>0</v>
      </c>
      <c r="S144" s="169">
        <v>0</v>
      </c>
      <c r="T144" s="170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1" t="s">
        <v>265</v>
      </c>
      <c r="AT144" s="171" t="s">
        <v>199</v>
      </c>
      <c r="AU144" s="171" t="s">
        <v>87</v>
      </c>
      <c r="AY144" s="14" t="s">
        <v>196</v>
      </c>
      <c r="BE144" s="172">
        <f t="shared" si="4"/>
        <v>0</v>
      </c>
      <c r="BF144" s="172">
        <f t="shared" si="5"/>
        <v>0</v>
      </c>
      <c r="BG144" s="172">
        <f t="shared" si="6"/>
        <v>0</v>
      </c>
      <c r="BH144" s="172">
        <f t="shared" si="7"/>
        <v>0</v>
      </c>
      <c r="BI144" s="172">
        <f t="shared" si="8"/>
        <v>0</v>
      </c>
      <c r="BJ144" s="14" t="s">
        <v>204</v>
      </c>
      <c r="BK144" s="172">
        <f t="shared" si="9"/>
        <v>0</v>
      </c>
      <c r="BL144" s="14" t="s">
        <v>265</v>
      </c>
      <c r="BM144" s="171" t="s">
        <v>334</v>
      </c>
    </row>
    <row r="145" spans="1:65" s="2" customFormat="1" ht="16.5" customHeight="1">
      <c r="A145" s="29"/>
      <c r="B145" s="158"/>
      <c r="C145" s="159" t="s">
        <v>290</v>
      </c>
      <c r="D145" s="159" t="s">
        <v>199</v>
      </c>
      <c r="E145" s="160" t="s">
        <v>2579</v>
      </c>
      <c r="F145" s="161" t="s">
        <v>2580</v>
      </c>
      <c r="G145" s="162" t="s">
        <v>2581</v>
      </c>
      <c r="H145" s="163">
        <v>1</v>
      </c>
      <c r="I145" s="164"/>
      <c r="J145" s="165">
        <f t="shared" si="0"/>
        <v>0</v>
      </c>
      <c r="K145" s="166"/>
      <c r="L145" s="30"/>
      <c r="M145" s="167" t="s">
        <v>1</v>
      </c>
      <c r="N145" s="168" t="s">
        <v>45</v>
      </c>
      <c r="O145" s="55"/>
      <c r="P145" s="169">
        <f t="shared" si="1"/>
        <v>0</v>
      </c>
      <c r="Q145" s="169">
        <v>0</v>
      </c>
      <c r="R145" s="169">
        <f t="shared" si="2"/>
        <v>0</v>
      </c>
      <c r="S145" s="169">
        <v>0</v>
      </c>
      <c r="T145" s="170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1" t="s">
        <v>265</v>
      </c>
      <c r="AT145" s="171" t="s">
        <v>199</v>
      </c>
      <c r="AU145" s="171" t="s">
        <v>87</v>
      </c>
      <c r="AY145" s="14" t="s">
        <v>196</v>
      </c>
      <c r="BE145" s="172">
        <f t="shared" si="4"/>
        <v>0</v>
      </c>
      <c r="BF145" s="172">
        <f t="shared" si="5"/>
        <v>0</v>
      </c>
      <c r="BG145" s="172">
        <f t="shared" si="6"/>
        <v>0</v>
      </c>
      <c r="BH145" s="172">
        <f t="shared" si="7"/>
        <v>0</v>
      </c>
      <c r="BI145" s="172">
        <f t="shared" si="8"/>
        <v>0</v>
      </c>
      <c r="BJ145" s="14" t="s">
        <v>204</v>
      </c>
      <c r="BK145" s="172">
        <f t="shared" si="9"/>
        <v>0</v>
      </c>
      <c r="BL145" s="14" t="s">
        <v>265</v>
      </c>
      <c r="BM145" s="171" t="s">
        <v>338</v>
      </c>
    </row>
    <row r="146" spans="1:65" s="2" customFormat="1" ht="16.5" customHeight="1">
      <c r="A146" s="29"/>
      <c r="B146" s="158"/>
      <c r="C146" s="159" t="s">
        <v>294</v>
      </c>
      <c r="D146" s="159" t="s">
        <v>199</v>
      </c>
      <c r="E146" s="160" t="s">
        <v>2582</v>
      </c>
      <c r="F146" s="161" t="s">
        <v>2583</v>
      </c>
      <c r="G146" s="162" t="s">
        <v>2581</v>
      </c>
      <c r="H146" s="163">
        <v>1</v>
      </c>
      <c r="I146" s="164"/>
      <c r="J146" s="165">
        <f t="shared" si="0"/>
        <v>0</v>
      </c>
      <c r="K146" s="166"/>
      <c r="L146" s="30"/>
      <c r="M146" s="167" t="s">
        <v>1</v>
      </c>
      <c r="N146" s="168" t="s">
        <v>45</v>
      </c>
      <c r="O146" s="55"/>
      <c r="P146" s="169">
        <f t="shared" si="1"/>
        <v>0</v>
      </c>
      <c r="Q146" s="169">
        <v>0</v>
      </c>
      <c r="R146" s="169">
        <f t="shared" si="2"/>
        <v>0</v>
      </c>
      <c r="S146" s="169">
        <v>0</v>
      </c>
      <c r="T146" s="170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1" t="s">
        <v>265</v>
      </c>
      <c r="AT146" s="171" t="s">
        <v>199</v>
      </c>
      <c r="AU146" s="171" t="s">
        <v>87</v>
      </c>
      <c r="AY146" s="14" t="s">
        <v>196</v>
      </c>
      <c r="BE146" s="172">
        <f t="shared" si="4"/>
        <v>0</v>
      </c>
      <c r="BF146" s="172">
        <f t="shared" si="5"/>
        <v>0</v>
      </c>
      <c r="BG146" s="172">
        <f t="shared" si="6"/>
        <v>0</v>
      </c>
      <c r="BH146" s="172">
        <f t="shared" si="7"/>
        <v>0</v>
      </c>
      <c r="BI146" s="172">
        <f t="shared" si="8"/>
        <v>0</v>
      </c>
      <c r="BJ146" s="14" t="s">
        <v>204</v>
      </c>
      <c r="BK146" s="172">
        <f t="shared" si="9"/>
        <v>0</v>
      </c>
      <c r="BL146" s="14" t="s">
        <v>265</v>
      </c>
      <c r="BM146" s="171" t="s">
        <v>342</v>
      </c>
    </row>
    <row r="147" spans="1:65" s="12" customFormat="1" ht="25.9" customHeight="1">
      <c r="B147" s="145"/>
      <c r="D147" s="146" t="s">
        <v>78</v>
      </c>
      <c r="E147" s="147" t="s">
        <v>2584</v>
      </c>
      <c r="F147" s="147" t="s">
        <v>2585</v>
      </c>
      <c r="I147" s="148"/>
      <c r="J147" s="149">
        <f>BK147</f>
        <v>0</v>
      </c>
      <c r="L147" s="145"/>
      <c r="M147" s="150"/>
      <c r="N147" s="151"/>
      <c r="O147" s="151"/>
      <c r="P147" s="152">
        <f>SUM(P148:P156)</f>
        <v>0</v>
      </c>
      <c r="Q147" s="151"/>
      <c r="R147" s="152">
        <f>SUM(R148:R156)</f>
        <v>0</v>
      </c>
      <c r="S147" s="151"/>
      <c r="T147" s="153">
        <f>SUM(T148:T156)</f>
        <v>0</v>
      </c>
      <c r="AR147" s="146" t="s">
        <v>87</v>
      </c>
      <c r="AT147" s="154" t="s">
        <v>78</v>
      </c>
      <c r="AU147" s="154" t="s">
        <v>79</v>
      </c>
      <c r="AY147" s="146" t="s">
        <v>196</v>
      </c>
      <c r="BK147" s="155">
        <f>SUM(BK148:BK156)</f>
        <v>0</v>
      </c>
    </row>
    <row r="148" spans="1:65" s="2" customFormat="1" ht="33" customHeight="1">
      <c r="A148" s="29"/>
      <c r="B148" s="158"/>
      <c r="C148" s="159" t="s">
        <v>298</v>
      </c>
      <c r="D148" s="159" t="s">
        <v>199</v>
      </c>
      <c r="E148" s="160" t="s">
        <v>2586</v>
      </c>
      <c r="F148" s="161" t="s">
        <v>2587</v>
      </c>
      <c r="G148" s="162" t="s">
        <v>222</v>
      </c>
      <c r="H148" s="163">
        <v>4</v>
      </c>
      <c r="I148" s="164"/>
      <c r="J148" s="165">
        <f t="shared" ref="J148:J156" si="10">ROUND(I148*H148,2)</f>
        <v>0</v>
      </c>
      <c r="K148" s="166"/>
      <c r="L148" s="30"/>
      <c r="M148" s="167" t="s">
        <v>1</v>
      </c>
      <c r="N148" s="168" t="s">
        <v>45</v>
      </c>
      <c r="O148" s="55"/>
      <c r="P148" s="169">
        <f t="shared" ref="P148:P156" si="11">O148*H148</f>
        <v>0</v>
      </c>
      <c r="Q148" s="169">
        <v>0</v>
      </c>
      <c r="R148" s="169">
        <f t="shared" ref="R148:R156" si="12">Q148*H148</f>
        <v>0</v>
      </c>
      <c r="S148" s="169">
        <v>0</v>
      </c>
      <c r="T148" s="170">
        <f t="shared" ref="T148:T156" si="13"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1" t="s">
        <v>203</v>
      </c>
      <c r="AT148" s="171" t="s">
        <v>199</v>
      </c>
      <c r="AU148" s="171" t="s">
        <v>87</v>
      </c>
      <c r="AY148" s="14" t="s">
        <v>196</v>
      </c>
      <c r="BE148" s="172">
        <f t="shared" ref="BE148:BE156" si="14">IF(N148="základní",J148,0)</f>
        <v>0</v>
      </c>
      <c r="BF148" s="172">
        <f t="shared" ref="BF148:BF156" si="15">IF(N148="snížená",J148,0)</f>
        <v>0</v>
      </c>
      <c r="BG148" s="172">
        <f t="shared" ref="BG148:BG156" si="16">IF(N148="zákl. přenesená",J148,0)</f>
        <v>0</v>
      </c>
      <c r="BH148" s="172">
        <f t="shared" ref="BH148:BH156" si="17">IF(N148="sníž. přenesená",J148,0)</f>
        <v>0</v>
      </c>
      <c r="BI148" s="172">
        <f t="shared" ref="BI148:BI156" si="18">IF(N148="nulová",J148,0)</f>
        <v>0</v>
      </c>
      <c r="BJ148" s="14" t="s">
        <v>204</v>
      </c>
      <c r="BK148" s="172">
        <f t="shared" ref="BK148:BK156" si="19">ROUND(I148*H148,2)</f>
        <v>0</v>
      </c>
      <c r="BL148" s="14" t="s">
        <v>203</v>
      </c>
      <c r="BM148" s="171" t="s">
        <v>348</v>
      </c>
    </row>
    <row r="149" spans="1:65" s="2" customFormat="1" ht="16.5" customHeight="1">
      <c r="A149" s="29"/>
      <c r="B149" s="158"/>
      <c r="C149" s="159" t="s">
        <v>302</v>
      </c>
      <c r="D149" s="159" t="s">
        <v>199</v>
      </c>
      <c r="E149" s="160" t="s">
        <v>2588</v>
      </c>
      <c r="F149" s="161" t="s">
        <v>2589</v>
      </c>
      <c r="G149" s="162" t="s">
        <v>222</v>
      </c>
      <c r="H149" s="163">
        <v>4</v>
      </c>
      <c r="I149" s="164"/>
      <c r="J149" s="165">
        <f t="shared" si="10"/>
        <v>0</v>
      </c>
      <c r="K149" s="166"/>
      <c r="L149" s="30"/>
      <c r="M149" s="167" t="s">
        <v>1</v>
      </c>
      <c r="N149" s="168" t="s">
        <v>45</v>
      </c>
      <c r="O149" s="55"/>
      <c r="P149" s="169">
        <f t="shared" si="11"/>
        <v>0</v>
      </c>
      <c r="Q149" s="169">
        <v>0</v>
      </c>
      <c r="R149" s="169">
        <f t="shared" si="12"/>
        <v>0</v>
      </c>
      <c r="S149" s="169">
        <v>0</v>
      </c>
      <c r="T149" s="170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1" t="s">
        <v>203</v>
      </c>
      <c r="AT149" s="171" t="s">
        <v>199</v>
      </c>
      <c r="AU149" s="171" t="s">
        <v>87</v>
      </c>
      <c r="AY149" s="14" t="s">
        <v>196</v>
      </c>
      <c r="BE149" s="172">
        <f t="shared" si="14"/>
        <v>0</v>
      </c>
      <c r="BF149" s="172">
        <f t="shared" si="15"/>
        <v>0</v>
      </c>
      <c r="BG149" s="172">
        <f t="shared" si="16"/>
        <v>0</v>
      </c>
      <c r="BH149" s="172">
        <f t="shared" si="17"/>
        <v>0</v>
      </c>
      <c r="BI149" s="172">
        <f t="shared" si="18"/>
        <v>0</v>
      </c>
      <c r="BJ149" s="14" t="s">
        <v>204</v>
      </c>
      <c r="BK149" s="172">
        <f t="shared" si="19"/>
        <v>0</v>
      </c>
      <c r="BL149" s="14" t="s">
        <v>203</v>
      </c>
      <c r="BM149" s="171" t="s">
        <v>356</v>
      </c>
    </row>
    <row r="150" spans="1:65" s="2" customFormat="1" ht="16.5" customHeight="1">
      <c r="A150" s="29"/>
      <c r="B150" s="158"/>
      <c r="C150" s="159" t="s">
        <v>304</v>
      </c>
      <c r="D150" s="159" t="s">
        <v>199</v>
      </c>
      <c r="E150" s="160" t="s">
        <v>2590</v>
      </c>
      <c r="F150" s="161" t="s">
        <v>2591</v>
      </c>
      <c r="G150" s="162" t="s">
        <v>222</v>
      </c>
      <c r="H150" s="163">
        <v>30</v>
      </c>
      <c r="I150" s="164"/>
      <c r="J150" s="165">
        <f t="shared" si="10"/>
        <v>0</v>
      </c>
      <c r="K150" s="166"/>
      <c r="L150" s="30"/>
      <c r="M150" s="167" t="s">
        <v>1</v>
      </c>
      <c r="N150" s="168" t="s">
        <v>45</v>
      </c>
      <c r="O150" s="55"/>
      <c r="P150" s="169">
        <f t="shared" si="11"/>
        <v>0</v>
      </c>
      <c r="Q150" s="169">
        <v>0</v>
      </c>
      <c r="R150" s="169">
        <f t="shared" si="12"/>
        <v>0</v>
      </c>
      <c r="S150" s="169">
        <v>0</v>
      </c>
      <c r="T150" s="170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1" t="s">
        <v>203</v>
      </c>
      <c r="AT150" s="171" t="s">
        <v>199</v>
      </c>
      <c r="AU150" s="171" t="s">
        <v>87</v>
      </c>
      <c r="AY150" s="14" t="s">
        <v>196</v>
      </c>
      <c r="BE150" s="172">
        <f t="shared" si="14"/>
        <v>0</v>
      </c>
      <c r="BF150" s="172">
        <f t="shared" si="15"/>
        <v>0</v>
      </c>
      <c r="BG150" s="172">
        <f t="shared" si="16"/>
        <v>0</v>
      </c>
      <c r="BH150" s="172">
        <f t="shared" si="17"/>
        <v>0</v>
      </c>
      <c r="BI150" s="172">
        <f t="shared" si="18"/>
        <v>0</v>
      </c>
      <c r="BJ150" s="14" t="s">
        <v>204</v>
      </c>
      <c r="BK150" s="172">
        <f t="shared" si="19"/>
        <v>0</v>
      </c>
      <c r="BL150" s="14" t="s">
        <v>203</v>
      </c>
      <c r="BM150" s="171" t="s">
        <v>364</v>
      </c>
    </row>
    <row r="151" spans="1:65" s="2" customFormat="1" ht="16.5" customHeight="1">
      <c r="A151" s="29"/>
      <c r="B151" s="158"/>
      <c r="C151" s="159" t="s">
        <v>308</v>
      </c>
      <c r="D151" s="159" t="s">
        <v>199</v>
      </c>
      <c r="E151" s="160" t="s">
        <v>2592</v>
      </c>
      <c r="F151" s="161" t="s">
        <v>2593</v>
      </c>
      <c r="G151" s="162" t="s">
        <v>222</v>
      </c>
      <c r="H151" s="163">
        <v>4</v>
      </c>
      <c r="I151" s="164"/>
      <c r="J151" s="165">
        <f t="shared" si="10"/>
        <v>0</v>
      </c>
      <c r="K151" s="166"/>
      <c r="L151" s="30"/>
      <c r="M151" s="167" t="s">
        <v>1</v>
      </c>
      <c r="N151" s="168" t="s">
        <v>45</v>
      </c>
      <c r="O151" s="55"/>
      <c r="P151" s="169">
        <f t="shared" si="11"/>
        <v>0</v>
      </c>
      <c r="Q151" s="169">
        <v>0</v>
      </c>
      <c r="R151" s="169">
        <f t="shared" si="12"/>
        <v>0</v>
      </c>
      <c r="S151" s="169">
        <v>0</v>
      </c>
      <c r="T151" s="170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1" t="s">
        <v>203</v>
      </c>
      <c r="AT151" s="171" t="s">
        <v>199</v>
      </c>
      <c r="AU151" s="171" t="s">
        <v>87</v>
      </c>
      <c r="AY151" s="14" t="s">
        <v>196</v>
      </c>
      <c r="BE151" s="172">
        <f t="shared" si="14"/>
        <v>0</v>
      </c>
      <c r="BF151" s="172">
        <f t="shared" si="15"/>
        <v>0</v>
      </c>
      <c r="BG151" s="172">
        <f t="shared" si="16"/>
        <v>0</v>
      </c>
      <c r="BH151" s="172">
        <f t="shared" si="17"/>
        <v>0</v>
      </c>
      <c r="BI151" s="172">
        <f t="shared" si="18"/>
        <v>0</v>
      </c>
      <c r="BJ151" s="14" t="s">
        <v>204</v>
      </c>
      <c r="BK151" s="172">
        <f t="shared" si="19"/>
        <v>0</v>
      </c>
      <c r="BL151" s="14" t="s">
        <v>203</v>
      </c>
      <c r="BM151" s="171" t="s">
        <v>370</v>
      </c>
    </row>
    <row r="152" spans="1:65" s="2" customFormat="1" ht="16.5" customHeight="1">
      <c r="A152" s="29"/>
      <c r="B152" s="158"/>
      <c r="C152" s="159" t="s">
        <v>310</v>
      </c>
      <c r="D152" s="159" t="s">
        <v>199</v>
      </c>
      <c r="E152" s="160" t="s">
        <v>2594</v>
      </c>
      <c r="F152" s="161" t="s">
        <v>2595</v>
      </c>
      <c r="G152" s="162" t="s">
        <v>2596</v>
      </c>
      <c r="H152" s="163">
        <v>1</v>
      </c>
      <c r="I152" s="164"/>
      <c r="J152" s="165">
        <f t="shared" si="10"/>
        <v>0</v>
      </c>
      <c r="K152" s="166"/>
      <c r="L152" s="30"/>
      <c r="M152" s="167" t="s">
        <v>1</v>
      </c>
      <c r="N152" s="168" t="s">
        <v>45</v>
      </c>
      <c r="O152" s="55"/>
      <c r="P152" s="169">
        <f t="shared" si="11"/>
        <v>0</v>
      </c>
      <c r="Q152" s="169">
        <v>0</v>
      </c>
      <c r="R152" s="169">
        <f t="shared" si="12"/>
        <v>0</v>
      </c>
      <c r="S152" s="169">
        <v>0</v>
      </c>
      <c r="T152" s="170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1" t="s">
        <v>203</v>
      </c>
      <c r="AT152" s="171" t="s">
        <v>199</v>
      </c>
      <c r="AU152" s="171" t="s">
        <v>87</v>
      </c>
      <c r="AY152" s="14" t="s">
        <v>196</v>
      </c>
      <c r="BE152" s="172">
        <f t="shared" si="14"/>
        <v>0</v>
      </c>
      <c r="BF152" s="172">
        <f t="shared" si="15"/>
        <v>0</v>
      </c>
      <c r="BG152" s="172">
        <f t="shared" si="16"/>
        <v>0</v>
      </c>
      <c r="BH152" s="172">
        <f t="shared" si="17"/>
        <v>0</v>
      </c>
      <c r="BI152" s="172">
        <f t="shared" si="18"/>
        <v>0</v>
      </c>
      <c r="BJ152" s="14" t="s">
        <v>204</v>
      </c>
      <c r="BK152" s="172">
        <f t="shared" si="19"/>
        <v>0</v>
      </c>
      <c r="BL152" s="14" t="s">
        <v>203</v>
      </c>
      <c r="BM152" s="171" t="s">
        <v>378</v>
      </c>
    </row>
    <row r="153" spans="1:65" s="2" customFormat="1" ht="16.5" customHeight="1">
      <c r="A153" s="29"/>
      <c r="B153" s="158"/>
      <c r="C153" s="159" t="s">
        <v>314</v>
      </c>
      <c r="D153" s="159" t="s">
        <v>199</v>
      </c>
      <c r="E153" s="160" t="s">
        <v>2597</v>
      </c>
      <c r="F153" s="161" t="s">
        <v>2598</v>
      </c>
      <c r="G153" s="162" t="s">
        <v>2596</v>
      </c>
      <c r="H153" s="163">
        <v>1</v>
      </c>
      <c r="I153" s="164"/>
      <c r="J153" s="165">
        <f t="shared" si="10"/>
        <v>0</v>
      </c>
      <c r="K153" s="166"/>
      <c r="L153" s="30"/>
      <c r="M153" s="167" t="s">
        <v>1</v>
      </c>
      <c r="N153" s="168" t="s">
        <v>45</v>
      </c>
      <c r="O153" s="55"/>
      <c r="P153" s="169">
        <f t="shared" si="11"/>
        <v>0</v>
      </c>
      <c r="Q153" s="169">
        <v>0</v>
      </c>
      <c r="R153" s="169">
        <f t="shared" si="12"/>
        <v>0</v>
      </c>
      <c r="S153" s="169">
        <v>0</v>
      </c>
      <c r="T153" s="170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1" t="s">
        <v>203</v>
      </c>
      <c r="AT153" s="171" t="s">
        <v>199</v>
      </c>
      <c r="AU153" s="171" t="s">
        <v>87</v>
      </c>
      <c r="AY153" s="14" t="s">
        <v>196</v>
      </c>
      <c r="BE153" s="172">
        <f t="shared" si="14"/>
        <v>0</v>
      </c>
      <c r="BF153" s="172">
        <f t="shared" si="15"/>
        <v>0</v>
      </c>
      <c r="BG153" s="172">
        <f t="shared" si="16"/>
        <v>0</v>
      </c>
      <c r="BH153" s="172">
        <f t="shared" si="17"/>
        <v>0</v>
      </c>
      <c r="BI153" s="172">
        <f t="shared" si="18"/>
        <v>0</v>
      </c>
      <c r="BJ153" s="14" t="s">
        <v>204</v>
      </c>
      <c r="BK153" s="172">
        <f t="shared" si="19"/>
        <v>0</v>
      </c>
      <c r="BL153" s="14" t="s">
        <v>203</v>
      </c>
      <c r="BM153" s="171" t="s">
        <v>386</v>
      </c>
    </row>
    <row r="154" spans="1:65" s="2" customFormat="1" ht="16.5" customHeight="1">
      <c r="A154" s="29"/>
      <c r="B154" s="158"/>
      <c r="C154" s="159" t="s">
        <v>316</v>
      </c>
      <c r="D154" s="159" t="s">
        <v>199</v>
      </c>
      <c r="E154" s="160" t="s">
        <v>2599</v>
      </c>
      <c r="F154" s="161" t="s">
        <v>2600</v>
      </c>
      <c r="G154" s="162" t="s">
        <v>2596</v>
      </c>
      <c r="H154" s="163">
        <v>1</v>
      </c>
      <c r="I154" s="164"/>
      <c r="J154" s="165">
        <f t="shared" si="10"/>
        <v>0</v>
      </c>
      <c r="K154" s="166"/>
      <c r="L154" s="30"/>
      <c r="M154" s="167" t="s">
        <v>1</v>
      </c>
      <c r="N154" s="168" t="s">
        <v>45</v>
      </c>
      <c r="O154" s="55"/>
      <c r="P154" s="169">
        <f t="shared" si="11"/>
        <v>0</v>
      </c>
      <c r="Q154" s="169">
        <v>0</v>
      </c>
      <c r="R154" s="169">
        <f t="shared" si="12"/>
        <v>0</v>
      </c>
      <c r="S154" s="169">
        <v>0</v>
      </c>
      <c r="T154" s="170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1" t="s">
        <v>203</v>
      </c>
      <c r="AT154" s="171" t="s">
        <v>199</v>
      </c>
      <c r="AU154" s="171" t="s">
        <v>87</v>
      </c>
      <c r="AY154" s="14" t="s">
        <v>196</v>
      </c>
      <c r="BE154" s="172">
        <f t="shared" si="14"/>
        <v>0</v>
      </c>
      <c r="BF154" s="172">
        <f t="shared" si="15"/>
        <v>0</v>
      </c>
      <c r="BG154" s="172">
        <f t="shared" si="16"/>
        <v>0</v>
      </c>
      <c r="BH154" s="172">
        <f t="shared" si="17"/>
        <v>0</v>
      </c>
      <c r="BI154" s="172">
        <f t="shared" si="18"/>
        <v>0</v>
      </c>
      <c r="BJ154" s="14" t="s">
        <v>204</v>
      </c>
      <c r="BK154" s="172">
        <f t="shared" si="19"/>
        <v>0</v>
      </c>
      <c r="BL154" s="14" t="s">
        <v>203</v>
      </c>
      <c r="BM154" s="171" t="s">
        <v>392</v>
      </c>
    </row>
    <row r="155" spans="1:65" s="2" customFormat="1" ht="16.5" customHeight="1">
      <c r="A155" s="29"/>
      <c r="B155" s="158"/>
      <c r="C155" s="159" t="s">
        <v>320</v>
      </c>
      <c r="D155" s="159" t="s">
        <v>199</v>
      </c>
      <c r="E155" s="160" t="s">
        <v>2601</v>
      </c>
      <c r="F155" s="161" t="s">
        <v>2602</v>
      </c>
      <c r="G155" s="162" t="s">
        <v>2603</v>
      </c>
      <c r="H155" s="163">
        <v>24</v>
      </c>
      <c r="I155" s="164"/>
      <c r="J155" s="165">
        <f t="shared" si="10"/>
        <v>0</v>
      </c>
      <c r="K155" s="166"/>
      <c r="L155" s="30"/>
      <c r="M155" s="167" t="s">
        <v>1</v>
      </c>
      <c r="N155" s="168" t="s">
        <v>45</v>
      </c>
      <c r="O155" s="55"/>
      <c r="P155" s="169">
        <f t="shared" si="11"/>
        <v>0</v>
      </c>
      <c r="Q155" s="169">
        <v>0</v>
      </c>
      <c r="R155" s="169">
        <f t="shared" si="12"/>
        <v>0</v>
      </c>
      <c r="S155" s="169">
        <v>0</v>
      </c>
      <c r="T155" s="170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1" t="s">
        <v>203</v>
      </c>
      <c r="AT155" s="171" t="s">
        <v>199</v>
      </c>
      <c r="AU155" s="171" t="s">
        <v>87</v>
      </c>
      <c r="AY155" s="14" t="s">
        <v>196</v>
      </c>
      <c r="BE155" s="172">
        <f t="shared" si="14"/>
        <v>0</v>
      </c>
      <c r="BF155" s="172">
        <f t="shared" si="15"/>
        <v>0</v>
      </c>
      <c r="BG155" s="172">
        <f t="shared" si="16"/>
        <v>0</v>
      </c>
      <c r="BH155" s="172">
        <f t="shared" si="17"/>
        <v>0</v>
      </c>
      <c r="BI155" s="172">
        <f t="shared" si="18"/>
        <v>0</v>
      </c>
      <c r="BJ155" s="14" t="s">
        <v>204</v>
      </c>
      <c r="BK155" s="172">
        <f t="shared" si="19"/>
        <v>0</v>
      </c>
      <c r="BL155" s="14" t="s">
        <v>203</v>
      </c>
      <c r="BM155" s="171" t="s">
        <v>398</v>
      </c>
    </row>
    <row r="156" spans="1:65" s="2" customFormat="1" ht="16.5" customHeight="1">
      <c r="A156" s="29"/>
      <c r="B156" s="158"/>
      <c r="C156" s="159" t="s">
        <v>324</v>
      </c>
      <c r="D156" s="159" t="s">
        <v>199</v>
      </c>
      <c r="E156" s="160" t="s">
        <v>2604</v>
      </c>
      <c r="F156" s="161" t="s">
        <v>2605</v>
      </c>
      <c r="G156" s="162" t="s">
        <v>2603</v>
      </c>
      <c r="H156" s="163">
        <v>48</v>
      </c>
      <c r="I156" s="164"/>
      <c r="J156" s="165">
        <f t="shared" si="10"/>
        <v>0</v>
      </c>
      <c r="K156" s="166"/>
      <c r="L156" s="30"/>
      <c r="M156" s="184" t="s">
        <v>1</v>
      </c>
      <c r="N156" s="185" t="s">
        <v>45</v>
      </c>
      <c r="O156" s="186"/>
      <c r="P156" s="187">
        <f t="shared" si="11"/>
        <v>0</v>
      </c>
      <c r="Q156" s="187">
        <v>0</v>
      </c>
      <c r="R156" s="187">
        <f t="shared" si="12"/>
        <v>0</v>
      </c>
      <c r="S156" s="187">
        <v>0</v>
      </c>
      <c r="T156" s="188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1" t="s">
        <v>203</v>
      </c>
      <c r="AT156" s="171" t="s">
        <v>199</v>
      </c>
      <c r="AU156" s="171" t="s">
        <v>87</v>
      </c>
      <c r="AY156" s="14" t="s">
        <v>196</v>
      </c>
      <c r="BE156" s="172">
        <f t="shared" si="14"/>
        <v>0</v>
      </c>
      <c r="BF156" s="172">
        <f t="shared" si="15"/>
        <v>0</v>
      </c>
      <c r="BG156" s="172">
        <f t="shared" si="16"/>
        <v>0</v>
      </c>
      <c r="BH156" s="172">
        <f t="shared" si="17"/>
        <v>0</v>
      </c>
      <c r="BI156" s="172">
        <f t="shared" si="18"/>
        <v>0</v>
      </c>
      <c r="BJ156" s="14" t="s">
        <v>204</v>
      </c>
      <c r="BK156" s="172">
        <f t="shared" si="19"/>
        <v>0</v>
      </c>
      <c r="BL156" s="14" t="s">
        <v>203</v>
      </c>
      <c r="BM156" s="171" t="s">
        <v>402</v>
      </c>
    </row>
    <row r="157" spans="1:65" s="2" customFormat="1" ht="6.95" customHeight="1">
      <c r="A157" s="29"/>
      <c r="B157" s="44"/>
      <c r="C157" s="45"/>
      <c r="D157" s="45"/>
      <c r="E157" s="45"/>
      <c r="F157" s="45"/>
      <c r="G157" s="45"/>
      <c r="H157" s="45"/>
      <c r="I157" s="117"/>
      <c r="J157" s="45"/>
      <c r="K157" s="45"/>
      <c r="L157" s="30"/>
      <c r="M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</row>
  </sheetData>
  <autoFilter ref="C119:K156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44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08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4" t="s">
        <v>88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87</v>
      </c>
    </row>
    <row r="4" spans="1:46" s="1" customFormat="1" ht="24.95" hidden="1" customHeight="1">
      <c r="B4" s="17"/>
      <c r="D4" s="18" t="s">
        <v>153</v>
      </c>
      <c r="I4" s="90"/>
      <c r="L4" s="17"/>
      <c r="M4" s="92" t="s">
        <v>10</v>
      </c>
      <c r="AT4" s="14" t="s">
        <v>3</v>
      </c>
    </row>
    <row r="5" spans="1:46" s="1" customFormat="1" ht="6.95" hidden="1" customHeight="1">
      <c r="B5" s="17"/>
      <c r="I5" s="90"/>
      <c r="L5" s="17"/>
    </row>
    <row r="6" spans="1:46" s="1" customFormat="1" ht="12" hidden="1" customHeight="1">
      <c r="B6" s="17"/>
      <c r="D6" s="24" t="s">
        <v>16</v>
      </c>
      <c r="I6" s="90"/>
      <c r="L6" s="17"/>
    </row>
    <row r="7" spans="1:46" s="1" customFormat="1" ht="16.5" hidden="1" customHeight="1">
      <c r="B7" s="17"/>
      <c r="E7" s="223" t="str">
        <f>'Rekapitulace stavby'!K6</f>
        <v>Revitalizace polyfunkčního bytového domu- ul.Petra Křičky č.p.3106, 3373 - Ostrava</v>
      </c>
      <c r="F7" s="224"/>
      <c r="G7" s="224"/>
      <c r="H7" s="224"/>
      <c r="I7" s="90"/>
      <c r="L7" s="17"/>
    </row>
    <row r="8" spans="1:46" s="2" customFormat="1" ht="12" hidden="1" customHeight="1">
      <c r="A8" s="29"/>
      <c r="B8" s="30"/>
      <c r="C8" s="29"/>
      <c r="D8" s="24" t="s">
        <v>154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hidden="1" customHeight="1">
      <c r="A9" s="29"/>
      <c r="B9" s="30"/>
      <c r="C9" s="29"/>
      <c r="D9" s="29"/>
      <c r="E9" s="210" t="s">
        <v>155</v>
      </c>
      <c r="F9" s="225"/>
      <c r="G9" s="225"/>
      <c r="H9" s="225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 hidden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hidden="1" customHeight="1">
      <c r="A11" s="29"/>
      <c r="B11" s="30"/>
      <c r="C11" s="29"/>
      <c r="D11" s="24" t="s">
        <v>18</v>
      </c>
      <c r="E11" s="29"/>
      <c r="F11" s="22" t="s">
        <v>19</v>
      </c>
      <c r="G11" s="29"/>
      <c r="H11" s="29"/>
      <c r="I11" s="94" t="s">
        <v>20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hidden="1" customHeight="1">
      <c r="A12" s="29"/>
      <c r="B12" s="30"/>
      <c r="C12" s="29"/>
      <c r="D12" s="24" t="s">
        <v>21</v>
      </c>
      <c r="E12" s="29"/>
      <c r="F12" s="22" t="s">
        <v>22</v>
      </c>
      <c r="G12" s="29"/>
      <c r="H12" s="29"/>
      <c r="I12" s="94" t="s">
        <v>23</v>
      </c>
      <c r="J12" s="52" t="str">
        <f>'Rekapitulace stavby'!AN8</f>
        <v>6. 3. 2020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hidden="1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hidden="1" customHeight="1">
      <c r="A14" s="29"/>
      <c r="B14" s="30"/>
      <c r="C14" s="29"/>
      <c r="D14" s="24" t="s">
        <v>25</v>
      </c>
      <c r="E14" s="29"/>
      <c r="F14" s="29"/>
      <c r="G14" s="29"/>
      <c r="H14" s="29"/>
      <c r="I14" s="94" t="s">
        <v>26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hidden="1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28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hidden="1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hidden="1" customHeight="1">
      <c r="A17" s="29"/>
      <c r="B17" s="30"/>
      <c r="C17" s="29"/>
      <c r="D17" s="24" t="s">
        <v>29</v>
      </c>
      <c r="E17" s="29"/>
      <c r="F17" s="29"/>
      <c r="G17" s="29"/>
      <c r="H17" s="29"/>
      <c r="I17" s="94" t="s">
        <v>26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hidden="1" customHeight="1">
      <c r="A18" s="29"/>
      <c r="B18" s="30"/>
      <c r="C18" s="29"/>
      <c r="D18" s="29"/>
      <c r="E18" s="226" t="str">
        <f>'Rekapitulace stavby'!E14</f>
        <v>Vyplň údaj</v>
      </c>
      <c r="F18" s="196"/>
      <c r="G18" s="196"/>
      <c r="H18" s="196"/>
      <c r="I18" s="94" t="s">
        <v>28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hidden="1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hidden="1" customHeight="1">
      <c r="A20" s="29"/>
      <c r="B20" s="30"/>
      <c r="C20" s="29"/>
      <c r="D20" s="24" t="s">
        <v>31</v>
      </c>
      <c r="E20" s="29"/>
      <c r="F20" s="29"/>
      <c r="G20" s="29"/>
      <c r="H20" s="29"/>
      <c r="I20" s="94" t="s">
        <v>26</v>
      </c>
      <c r="J20" s="22" t="s">
        <v>32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hidden="1" customHeight="1">
      <c r="A21" s="29"/>
      <c r="B21" s="30"/>
      <c r="C21" s="29"/>
      <c r="D21" s="29"/>
      <c r="E21" s="22" t="s">
        <v>33</v>
      </c>
      <c r="F21" s="29"/>
      <c r="G21" s="29"/>
      <c r="H21" s="29"/>
      <c r="I21" s="94" t="s">
        <v>28</v>
      </c>
      <c r="J21" s="22" t="s">
        <v>34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hidden="1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hidden="1" customHeight="1">
      <c r="A23" s="29"/>
      <c r="B23" s="30"/>
      <c r="C23" s="29"/>
      <c r="D23" s="24" t="s">
        <v>36</v>
      </c>
      <c r="E23" s="29"/>
      <c r="F23" s="29"/>
      <c r="G23" s="29"/>
      <c r="H23" s="29"/>
      <c r="I23" s="94" t="s">
        <v>26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hidden="1" customHeight="1">
      <c r="A24" s="29"/>
      <c r="B24" s="30"/>
      <c r="C24" s="29"/>
      <c r="D24" s="29"/>
      <c r="E24" s="22" t="s">
        <v>37</v>
      </c>
      <c r="F24" s="29"/>
      <c r="G24" s="29"/>
      <c r="H24" s="29"/>
      <c r="I24" s="94" t="s">
        <v>28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hidden="1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hidden="1" customHeight="1">
      <c r="A26" s="29"/>
      <c r="B26" s="30"/>
      <c r="C26" s="29"/>
      <c r="D26" s="24" t="s">
        <v>38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hidden="1" customHeight="1">
      <c r="A27" s="95"/>
      <c r="B27" s="96"/>
      <c r="C27" s="95"/>
      <c r="D27" s="95"/>
      <c r="E27" s="201" t="s">
        <v>1</v>
      </c>
      <c r="F27" s="201"/>
      <c r="G27" s="201"/>
      <c r="H27" s="201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hidden="1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hidden="1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hidden="1" customHeight="1">
      <c r="A30" s="29"/>
      <c r="B30" s="30"/>
      <c r="C30" s="29"/>
      <c r="D30" s="100" t="s">
        <v>39</v>
      </c>
      <c r="E30" s="29"/>
      <c r="F30" s="29"/>
      <c r="G30" s="29"/>
      <c r="H30" s="29"/>
      <c r="I30" s="93"/>
      <c r="J30" s="68">
        <f>ROUND(J136,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hidden="1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hidden="1" customHeight="1">
      <c r="A32" s="29"/>
      <c r="B32" s="30"/>
      <c r="C32" s="29"/>
      <c r="D32" s="29"/>
      <c r="E32" s="29"/>
      <c r="F32" s="33" t="s">
        <v>41</v>
      </c>
      <c r="G32" s="29"/>
      <c r="H32" s="29"/>
      <c r="I32" s="101" t="s">
        <v>40</v>
      </c>
      <c r="J32" s="33" t="s">
        <v>42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102" t="s">
        <v>43</v>
      </c>
      <c r="E33" s="24" t="s">
        <v>44</v>
      </c>
      <c r="F33" s="103">
        <f>ROUND((SUM(BE136:BE446)),  2)</f>
        <v>0</v>
      </c>
      <c r="G33" s="29"/>
      <c r="H33" s="29"/>
      <c r="I33" s="104">
        <v>0.21</v>
      </c>
      <c r="J33" s="103">
        <f>ROUND(((SUM(BE136:BE446))*I33),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4" t="s">
        <v>45</v>
      </c>
      <c r="F34" s="103">
        <f>ROUND((SUM(BF136:BF446)),  2)</f>
        <v>0</v>
      </c>
      <c r="G34" s="29"/>
      <c r="H34" s="29"/>
      <c r="I34" s="104">
        <v>0.15</v>
      </c>
      <c r="J34" s="103">
        <f>ROUND(((SUM(BF136:BF446))*I34),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46</v>
      </c>
      <c r="F35" s="103">
        <f>ROUND((SUM(BG136:BG446)),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47</v>
      </c>
      <c r="F36" s="103">
        <f>ROUND((SUM(BH136:BH446)),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48</v>
      </c>
      <c r="F37" s="103">
        <f>ROUND((SUM(BI136:BI446)),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hidden="1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hidden="1" customHeight="1">
      <c r="A39" s="29"/>
      <c r="B39" s="30"/>
      <c r="C39" s="105"/>
      <c r="D39" s="106" t="s">
        <v>49</v>
      </c>
      <c r="E39" s="57"/>
      <c r="F39" s="57"/>
      <c r="G39" s="107" t="s">
        <v>50</v>
      </c>
      <c r="H39" s="108" t="s">
        <v>51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hidden="1" customHeight="1">
      <c r="B41" s="17"/>
      <c r="I41" s="90"/>
      <c r="L41" s="17"/>
    </row>
    <row r="42" spans="1:31" s="1" customFormat="1" ht="14.45" hidden="1" customHeight="1">
      <c r="B42" s="17"/>
      <c r="I42" s="90"/>
      <c r="L42" s="17"/>
    </row>
    <row r="43" spans="1:31" s="1" customFormat="1" ht="14.45" hidden="1" customHeight="1">
      <c r="B43" s="17"/>
      <c r="I43" s="90"/>
      <c r="L43" s="17"/>
    </row>
    <row r="44" spans="1:31" s="1" customFormat="1" ht="14.45" hidden="1" customHeight="1">
      <c r="B44" s="17"/>
      <c r="I44" s="90"/>
      <c r="L44" s="17"/>
    </row>
    <row r="45" spans="1:31" s="1" customFormat="1" ht="14.45" hidden="1" customHeight="1">
      <c r="B45" s="17"/>
      <c r="I45" s="90"/>
      <c r="L45" s="17"/>
    </row>
    <row r="46" spans="1:31" s="1" customFormat="1" ht="14.45" hidden="1" customHeight="1">
      <c r="B46" s="17"/>
      <c r="I46" s="90"/>
      <c r="L46" s="17"/>
    </row>
    <row r="47" spans="1:31" s="1" customFormat="1" ht="14.45" hidden="1" customHeight="1">
      <c r="B47" s="17"/>
      <c r="I47" s="90"/>
      <c r="L47" s="17"/>
    </row>
    <row r="48" spans="1:31" s="1" customFormat="1" ht="14.45" hidden="1" customHeight="1">
      <c r="B48" s="17"/>
      <c r="I48" s="90"/>
      <c r="L48" s="17"/>
    </row>
    <row r="49" spans="1:31" s="1" customFormat="1" ht="14.45" hidden="1" customHeight="1">
      <c r="B49" s="17"/>
      <c r="I49" s="90"/>
      <c r="L49" s="17"/>
    </row>
    <row r="50" spans="1:31" s="2" customFormat="1" ht="14.45" hidden="1" customHeight="1">
      <c r="B50" s="39"/>
      <c r="D50" s="40" t="s">
        <v>52</v>
      </c>
      <c r="E50" s="41"/>
      <c r="F50" s="41"/>
      <c r="G50" s="40" t="s">
        <v>53</v>
      </c>
      <c r="H50" s="41"/>
      <c r="I50" s="112"/>
      <c r="J50" s="41"/>
      <c r="K50" s="41"/>
      <c r="L50" s="39"/>
    </row>
    <row r="51" spans="1:31" ht="11.25" hidden="1">
      <c r="B51" s="17"/>
      <c r="L51" s="17"/>
    </row>
    <row r="52" spans="1:31" ht="11.25" hidden="1">
      <c r="B52" s="17"/>
      <c r="L52" s="17"/>
    </row>
    <row r="53" spans="1:31" ht="11.25" hidden="1">
      <c r="B53" s="17"/>
      <c r="L53" s="17"/>
    </row>
    <row r="54" spans="1:31" ht="11.25" hidden="1">
      <c r="B54" s="17"/>
      <c r="L54" s="17"/>
    </row>
    <row r="55" spans="1:31" ht="11.25" hidden="1">
      <c r="B55" s="17"/>
      <c r="L55" s="17"/>
    </row>
    <row r="56" spans="1:31" ht="11.25" hidden="1">
      <c r="B56" s="17"/>
      <c r="L56" s="17"/>
    </row>
    <row r="57" spans="1:31" ht="11.25" hidden="1">
      <c r="B57" s="17"/>
      <c r="L57" s="17"/>
    </row>
    <row r="58" spans="1:31" ht="11.25" hidden="1">
      <c r="B58" s="17"/>
      <c r="L58" s="17"/>
    </row>
    <row r="59" spans="1:31" ht="11.25" hidden="1">
      <c r="B59" s="17"/>
      <c r="L59" s="17"/>
    </row>
    <row r="60" spans="1:31" ht="11.25" hidden="1">
      <c r="B60" s="17"/>
      <c r="L60" s="17"/>
    </row>
    <row r="61" spans="1:31" s="2" customFormat="1" ht="12.75" hidden="1">
      <c r="A61" s="29"/>
      <c r="B61" s="30"/>
      <c r="C61" s="29"/>
      <c r="D61" s="42" t="s">
        <v>54</v>
      </c>
      <c r="E61" s="32"/>
      <c r="F61" s="113" t="s">
        <v>55</v>
      </c>
      <c r="G61" s="42" t="s">
        <v>54</v>
      </c>
      <c r="H61" s="32"/>
      <c r="I61" s="114"/>
      <c r="J61" s="115" t="s">
        <v>55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 hidden="1">
      <c r="B62" s="17"/>
      <c r="L62" s="17"/>
    </row>
    <row r="63" spans="1:31" ht="11.25" hidden="1">
      <c r="B63" s="17"/>
      <c r="L63" s="17"/>
    </row>
    <row r="64" spans="1:31" ht="11.25" hidden="1">
      <c r="B64" s="17"/>
      <c r="L64" s="17"/>
    </row>
    <row r="65" spans="1:31" s="2" customFormat="1" ht="12.75" hidden="1">
      <c r="A65" s="29"/>
      <c r="B65" s="30"/>
      <c r="C65" s="29"/>
      <c r="D65" s="40" t="s">
        <v>56</v>
      </c>
      <c r="E65" s="43"/>
      <c r="F65" s="43"/>
      <c r="G65" s="40" t="s">
        <v>57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 hidden="1">
      <c r="B66" s="17"/>
      <c r="L66" s="17"/>
    </row>
    <row r="67" spans="1:31" ht="11.25" hidden="1">
      <c r="B67" s="17"/>
      <c r="L67" s="17"/>
    </row>
    <row r="68" spans="1:31" ht="11.25" hidden="1">
      <c r="B68" s="17"/>
      <c r="L68" s="17"/>
    </row>
    <row r="69" spans="1:31" ht="11.25" hidden="1">
      <c r="B69" s="17"/>
      <c r="L69" s="17"/>
    </row>
    <row r="70" spans="1:31" ht="11.25" hidden="1">
      <c r="B70" s="17"/>
      <c r="L70" s="17"/>
    </row>
    <row r="71" spans="1:31" ht="11.25" hidden="1">
      <c r="B71" s="17"/>
      <c r="L71" s="17"/>
    </row>
    <row r="72" spans="1:31" ht="11.25" hidden="1">
      <c r="B72" s="17"/>
      <c r="L72" s="17"/>
    </row>
    <row r="73" spans="1:31" ht="11.25" hidden="1">
      <c r="B73" s="17"/>
      <c r="L73" s="17"/>
    </row>
    <row r="74" spans="1:31" ht="11.25" hidden="1">
      <c r="B74" s="17"/>
      <c r="L74" s="17"/>
    </row>
    <row r="75" spans="1:31" ht="11.25" hidden="1">
      <c r="B75" s="17"/>
      <c r="L75" s="17"/>
    </row>
    <row r="76" spans="1:31" s="2" customFormat="1" ht="12.75" hidden="1">
      <c r="A76" s="29"/>
      <c r="B76" s="30"/>
      <c r="C76" s="29"/>
      <c r="D76" s="42" t="s">
        <v>54</v>
      </c>
      <c r="E76" s="32"/>
      <c r="F76" s="113" t="s">
        <v>55</v>
      </c>
      <c r="G76" s="42" t="s">
        <v>54</v>
      </c>
      <c r="H76" s="32"/>
      <c r="I76" s="114"/>
      <c r="J76" s="115" t="s">
        <v>55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hidden="1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hidden="1" customHeight="1">
      <c r="A82" s="29"/>
      <c r="B82" s="30"/>
      <c r="C82" s="18" t="s">
        <v>156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hidden="1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23" t="str">
        <f>E7</f>
        <v>Revitalizace polyfunkčního bytového domu- ul.Petra Křičky č.p.3106, 3373 - Ostrava</v>
      </c>
      <c r="F85" s="224"/>
      <c r="G85" s="224"/>
      <c r="H85" s="224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154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210" t="str">
        <f>E9</f>
        <v>0601 - Bytový dům č.p.3106 - stavební část - Uznatelné náklady</v>
      </c>
      <c r="F87" s="225"/>
      <c r="G87" s="225"/>
      <c r="H87" s="225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hidden="1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21</v>
      </c>
      <c r="D89" s="29"/>
      <c r="E89" s="29"/>
      <c r="F89" s="22" t="str">
        <f>F12</f>
        <v>Ostrava</v>
      </c>
      <c r="G89" s="29"/>
      <c r="H89" s="29"/>
      <c r="I89" s="94" t="s">
        <v>23</v>
      </c>
      <c r="J89" s="52" t="str">
        <f>IF(J12="","",J12)</f>
        <v>6. 3. 2020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hidden="1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hidden="1" customHeight="1">
      <c r="A91" s="29"/>
      <c r="B91" s="30"/>
      <c r="C91" s="24" t="s">
        <v>25</v>
      </c>
      <c r="D91" s="29"/>
      <c r="E91" s="29"/>
      <c r="F91" s="22" t="str">
        <f>E15</f>
        <v xml:space="preserve"> </v>
      </c>
      <c r="G91" s="29"/>
      <c r="H91" s="29"/>
      <c r="I91" s="94" t="s">
        <v>31</v>
      </c>
      <c r="J91" s="27" t="str">
        <f>E21</f>
        <v>MS-projekce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hidden="1" customHeight="1">
      <c r="A92" s="29"/>
      <c r="B92" s="30"/>
      <c r="C92" s="24" t="s">
        <v>29</v>
      </c>
      <c r="D92" s="29"/>
      <c r="E92" s="29"/>
      <c r="F92" s="22" t="str">
        <f>IF(E18="","",E18)</f>
        <v>Vyplň údaj</v>
      </c>
      <c r="G92" s="29"/>
      <c r="H92" s="29"/>
      <c r="I92" s="94" t="s">
        <v>36</v>
      </c>
      <c r="J92" s="27" t="str">
        <f>E24</f>
        <v>Hořák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9" t="s">
        <v>157</v>
      </c>
      <c r="D94" s="105"/>
      <c r="E94" s="105"/>
      <c r="F94" s="105"/>
      <c r="G94" s="105"/>
      <c r="H94" s="105"/>
      <c r="I94" s="120"/>
      <c r="J94" s="121" t="s">
        <v>158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hidden="1" customHeight="1">
      <c r="A96" s="29"/>
      <c r="B96" s="30"/>
      <c r="C96" s="122" t="s">
        <v>159</v>
      </c>
      <c r="D96" s="29"/>
      <c r="E96" s="29"/>
      <c r="F96" s="29"/>
      <c r="G96" s="29"/>
      <c r="H96" s="29"/>
      <c r="I96" s="93"/>
      <c r="J96" s="68">
        <f>J136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160</v>
      </c>
    </row>
    <row r="97" spans="2:12" s="9" customFormat="1" ht="24.95" hidden="1" customHeight="1">
      <c r="B97" s="123"/>
      <c r="D97" s="124" t="s">
        <v>161</v>
      </c>
      <c r="E97" s="125"/>
      <c r="F97" s="125"/>
      <c r="G97" s="125"/>
      <c r="H97" s="125"/>
      <c r="I97" s="126"/>
      <c r="J97" s="127">
        <f>J137</f>
        <v>0</v>
      </c>
      <c r="L97" s="123"/>
    </row>
    <row r="98" spans="2:12" s="10" customFormat="1" ht="19.899999999999999" hidden="1" customHeight="1">
      <c r="B98" s="128"/>
      <c r="D98" s="129" t="s">
        <v>162</v>
      </c>
      <c r="E98" s="130"/>
      <c r="F98" s="130"/>
      <c r="G98" s="130"/>
      <c r="H98" s="130"/>
      <c r="I98" s="131"/>
      <c r="J98" s="132">
        <f>J138</f>
        <v>0</v>
      </c>
      <c r="L98" s="128"/>
    </row>
    <row r="99" spans="2:12" s="10" customFormat="1" ht="19.899999999999999" hidden="1" customHeight="1">
      <c r="B99" s="128"/>
      <c r="D99" s="129" t="s">
        <v>163</v>
      </c>
      <c r="E99" s="130"/>
      <c r="F99" s="130"/>
      <c r="G99" s="130"/>
      <c r="H99" s="130"/>
      <c r="I99" s="131"/>
      <c r="J99" s="132">
        <f>J146</f>
        <v>0</v>
      </c>
      <c r="L99" s="128"/>
    </row>
    <row r="100" spans="2:12" s="10" customFormat="1" ht="19.899999999999999" hidden="1" customHeight="1">
      <c r="B100" s="128"/>
      <c r="D100" s="129" t="s">
        <v>164</v>
      </c>
      <c r="E100" s="130"/>
      <c r="F100" s="130"/>
      <c r="G100" s="130"/>
      <c r="H100" s="130"/>
      <c r="I100" s="131"/>
      <c r="J100" s="132">
        <f>J154</f>
        <v>0</v>
      </c>
      <c r="L100" s="128"/>
    </row>
    <row r="101" spans="2:12" s="10" customFormat="1" ht="19.899999999999999" hidden="1" customHeight="1">
      <c r="B101" s="128"/>
      <c r="D101" s="129" t="s">
        <v>165</v>
      </c>
      <c r="E101" s="130"/>
      <c r="F101" s="130"/>
      <c r="G101" s="130"/>
      <c r="H101" s="130"/>
      <c r="I101" s="131"/>
      <c r="J101" s="132">
        <f>J231</f>
        <v>0</v>
      </c>
      <c r="L101" s="128"/>
    </row>
    <row r="102" spans="2:12" s="10" customFormat="1" ht="19.899999999999999" hidden="1" customHeight="1">
      <c r="B102" s="128"/>
      <c r="D102" s="129" t="s">
        <v>166</v>
      </c>
      <c r="E102" s="130"/>
      <c r="F102" s="130"/>
      <c r="G102" s="130"/>
      <c r="H102" s="130"/>
      <c r="I102" s="131"/>
      <c r="J102" s="132">
        <f>J294</f>
        <v>0</v>
      </c>
      <c r="L102" s="128"/>
    </row>
    <row r="103" spans="2:12" s="10" customFormat="1" ht="19.899999999999999" hidden="1" customHeight="1">
      <c r="B103" s="128"/>
      <c r="D103" s="129" t="s">
        <v>167</v>
      </c>
      <c r="E103" s="130"/>
      <c r="F103" s="130"/>
      <c r="G103" s="130"/>
      <c r="H103" s="130"/>
      <c r="I103" s="131"/>
      <c r="J103" s="132">
        <f>J298</f>
        <v>0</v>
      </c>
      <c r="L103" s="128"/>
    </row>
    <row r="104" spans="2:12" s="9" customFormat="1" ht="24.95" hidden="1" customHeight="1">
      <c r="B104" s="123"/>
      <c r="D104" s="124" t="s">
        <v>168</v>
      </c>
      <c r="E104" s="125"/>
      <c r="F104" s="125"/>
      <c r="G104" s="125"/>
      <c r="H104" s="125"/>
      <c r="I104" s="126"/>
      <c r="J104" s="127">
        <f>J300</f>
        <v>0</v>
      </c>
      <c r="L104" s="123"/>
    </row>
    <row r="105" spans="2:12" s="10" customFormat="1" ht="19.899999999999999" hidden="1" customHeight="1">
      <c r="B105" s="128"/>
      <c r="D105" s="129" t="s">
        <v>169</v>
      </c>
      <c r="E105" s="130"/>
      <c r="F105" s="130"/>
      <c r="G105" s="130"/>
      <c r="H105" s="130"/>
      <c r="I105" s="131"/>
      <c r="J105" s="132">
        <f>J301</f>
        <v>0</v>
      </c>
      <c r="L105" s="128"/>
    </row>
    <row r="106" spans="2:12" s="10" customFormat="1" ht="19.899999999999999" hidden="1" customHeight="1">
      <c r="B106" s="128"/>
      <c r="D106" s="129" t="s">
        <v>170</v>
      </c>
      <c r="E106" s="130"/>
      <c r="F106" s="130"/>
      <c r="G106" s="130"/>
      <c r="H106" s="130"/>
      <c r="I106" s="131"/>
      <c r="J106" s="132">
        <f>J309</f>
        <v>0</v>
      </c>
      <c r="L106" s="128"/>
    </row>
    <row r="107" spans="2:12" s="10" customFormat="1" ht="19.899999999999999" hidden="1" customHeight="1">
      <c r="B107" s="128"/>
      <c r="D107" s="129" t="s">
        <v>171</v>
      </c>
      <c r="E107" s="130"/>
      <c r="F107" s="130"/>
      <c r="G107" s="130"/>
      <c r="H107" s="130"/>
      <c r="I107" s="131"/>
      <c r="J107" s="132">
        <f>J320</f>
        <v>0</v>
      </c>
      <c r="L107" s="128"/>
    </row>
    <row r="108" spans="2:12" s="10" customFormat="1" ht="19.899999999999999" hidden="1" customHeight="1">
      <c r="B108" s="128"/>
      <c r="D108" s="129" t="s">
        <v>172</v>
      </c>
      <c r="E108" s="130"/>
      <c r="F108" s="130"/>
      <c r="G108" s="130"/>
      <c r="H108" s="130"/>
      <c r="I108" s="131"/>
      <c r="J108" s="132">
        <f>J350</f>
        <v>0</v>
      </c>
      <c r="L108" s="128"/>
    </row>
    <row r="109" spans="2:12" s="10" customFormat="1" ht="19.899999999999999" hidden="1" customHeight="1">
      <c r="B109" s="128"/>
      <c r="D109" s="129" t="s">
        <v>173</v>
      </c>
      <c r="E109" s="130"/>
      <c r="F109" s="130"/>
      <c r="G109" s="130"/>
      <c r="H109" s="130"/>
      <c r="I109" s="131"/>
      <c r="J109" s="132">
        <f>J362</f>
        <v>0</v>
      </c>
      <c r="L109" s="128"/>
    </row>
    <row r="110" spans="2:12" s="10" customFormat="1" ht="19.899999999999999" hidden="1" customHeight="1">
      <c r="B110" s="128"/>
      <c r="D110" s="129" t="s">
        <v>174</v>
      </c>
      <c r="E110" s="130"/>
      <c r="F110" s="130"/>
      <c r="G110" s="130"/>
      <c r="H110" s="130"/>
      <c r="I110" s="131"/>
      <c r="J110" s="132">
        <f>J367</f>
        <v>0</v>
      </c>
      <c r="L110" s="128"/>
    </row>
    <row r="111" spans="2:12" s="10" customFormat="1" ht="19.899999999999999" hidden="1" customHeight="1">
      <c r="B111" s="128"/>
      <c r="D111" s="129" t="s">
        <v>175</v>
      </c>
      <c r="E111" s="130"/>
      <c r="F111" s="130"/>
      <c r="G111" s="130"/>
      <c r="H111" s="130"/>
      <c r="I111" s="131"/>
      <c r="J111" s="132">
        <f>J377</f>
        <v>0</v>
      </c>
      <c r="L111" s="128"/>
    </row>
    <row r="112" spans="2:12" s="10" customFormat="1" ht="19.899999999999999" hidden="1" customHeight="1">
      <c r="B112" s="128"/>
      <c r="D112" s="129" t="s">
        <v>176</v>
      </c>
      <c r="E112" s="130"/>
      <c r="F112" s="130"/>
      <c r="G112" s="130"/>
      <c r="H112" s="130"/>
      <c r="I112" s="131"/>
      <c r="J112" s="132">
        <f>J382</f>
        <v>0</v>
      </c>
      <c r="L112" s="128"/>
    </row>
    <row r="113" spans="1:31" s="10" customFormat="1" ht="19.899999999999999" hidden="1" customHeight="1">
      <c r="B113" s="128"/>
      <c r="D113" s="129" t="s">
        <v>177</v>
      </c>
      <c r="E113" s="130"/>
      <c r="F113" s="130"/>
      <c r="G113" s="130"/>
      <c r="H113" s="130"/>
      <c r="I113" s="131"/>
      <c r="J113" s="132">
        <f>J403</f>
        <v>0</v>
      </c>
      <c r="L113" s="128"/>
    </row>
    <row r="114" spans="1:31" s="10" customFormat="1" ht="19.899999999999999" hidden="1" customHeight="1">
      <c r="B114" s="128"/>
      <c r="D114" s="129" t="s">
        <v>178</v>
      </c>
      <c r="E114" s="130"/>
      <c r="F114" s="130"/>
      <c r="G114" s="130"/>
      <c r="H114" s="130"/>
      <c r="I114" s="131"/>
      <c r="J114" s="132">
        <f>J414</f>
        <v>0</v>
      </c>
      <c r="L114" s="128"/>
    </row>
    <row r="115" spans="1:31" s="10" customFormat="1" ht="19.899999999999999" hidden="1" customHeight="1">
      <c r="B115" s="128"/>
      <c r="D115" s="129" t="s">
        <v>179</v>
      </c>
      <c r="E115" s="130"/>
      <c r="F115" s="130"/>
      <c r="G115" s="130"/>
      <c r="H115" s="130"/>
      <c r="I115" s="131"/>
      <c r="J115" s="132">
        <f>J424</f>
        <v>0</v>
      </c>
      <c r="L115" s="128"/>
    </row>
    <row r="116" spans="1:31" s="10" customFormat="1" ht="19.899999999999999" hidden="1" customHeight="1">
      <c r="B116" s="128"/>
      <c r="D116" s="129" t="s">
        <v>180</v>
      </c>
      <c r="E116" s="130"/>
      <c r="F116" s="130"/>
      <c r="G116" s="130"/>
      <c r="H116" s="130"/>
      <c r="I116" s="131"/>
      <c r="J116" s="132">
        <f>J440</f>
        <v>0</v>
      </c>
      <c r="L116" s="128"/>
    </row>
    <row r="117" spans="1:31" s="2" customFormat="1" ht="21.75" hidden="1" customHeight="1">
      <c r="A117" s="29"/>
      <c r="B117" s="30"/>
      <c r="C117" s="29"/>
      <c r="D117" s="29"/>
      <c r="E117" s="29"/>
      <c r="F117" s="29"/>
      <c r="G117" s="29"/>
      <c r="H117" s="29"/>
      <c r="I117" s="93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6.95" hidden="1" customHeight="1">
      <c r="A118" s="29"/>
      <c r="B118" s="44"/>
      <c r="C118" s="45"/>
      <c r="D118" s="45"/>
      <c r="E118" s="45"/>
      <c r="F118" s="45"/>
      <c r="G118" s="45"/>
      <c r="H118" s="45"/>
      <c r="I118" s="117"/>
      <c r="J118" s="45"/>
      <c r="K118" s="45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ht="11.25" hidden="1"/>
    <row r="120" spans="1:31" ht="11.25" hidden="1"/>
    <row r="121" spans="1:31" ht="11.25" hidden="1"/>
    <row r="122" spans="1:31" s="2" customFormat="1" ht="6.95" customHeight="1">
      <c r="A122" s="29"/>
      <c r="B122" s="46"/>
      <c r="C122" s="47"/>
      <c r="D122" s="47"/>
      <c r="E122" s="47"/>
      <c r="F122" s="47"/>
      <c r="G122" s="47"/>
      <c r="H122" s="47"/>
      <c r="I122" s="118"/>
      <c r="J122" s="47"/>
      <c r="K122" s="47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24.95" customHeight="1">
      <c r="A123" s="29"/>
      <c r="B123" s="30"/>
      <c r="C123" s="18" t="s">
        <v>181</v>
      </c>
      <c r="D123" s="29"/>
      <c r="E123" s="29"/>
      <c r="F123" s="29"/>
      <c r="G123" s="29"/>
      <c r="H123" s="29"/>
      <c r="I123" s="93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5" customHeight="1">
      <c r="A124" s="29"/>
      <c r="B124" s="30"/>
      <c r="C124" s="29"/>
      <c r="D124" s="29"/>
      <c r="E124" s="29"/>
      <c r="F124" s="29"/>
      <c r="G124" s="29"/>
      <c r="H124" s="29"/>
      <c r="I124" s="93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2" customHeight="1">
      <c r="A125" s="29"/>
      <c r="B125" s="30"/>
      <c r="C125" s="24" t="s">
        <v>16</v>
      </c>
      <c r="D125" s="29"/>
      <c r="E125" s="29"/>
      <c r="F125" s="29"/>
      <c r="G125" s="29"/>
      <c r="H125" s="29"/>
      <c r="I125" s="93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6.5" customHeight="1">
      <c r="A126" s="29"/>
      <c r="B126" s="30"/>
      <c r="C126" s="29"/>
      <c r="D126" s="29"/>
      <c r="E126" s="223" t="str">
        <f>E7</f>
        <v>Revitalizace polyfunkčního bytového domu- ul.Petra Křičky č.p.3106, 3373 - Ostrava</v>
      </c>
      <c r="F126" s="224"/>
      <c r="G126" s="224"/>
      <c r="H126" s="224"/>
      <c r="I126" s="93"/>
      <c r="J126" s="29"/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2" customHeight="1">
      <c r="A127" s="29"/>
      <c r="B127" s="30"/>
      <c r="C127" s="24" t="s">
        <v>154</v>
      </c>
      <c r="D127" s="29"/>
      <c r="E127" s="29"/>
      <c r="F127" s="29"/>
      <c r="G127" s="29"/>
      <c r="H127" s="29"/>
      <c r="I127" s="93"/>
      <c r="J127" s="29"/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6.5" customHeight="1">
      <c r="A128" s="29"/>
      <c r="B128" s="30"/>
      <c r="C128" s="29"/>
      <c r="D128" s="29"/>
      <c r="E128" s="210" t="str">
        <f>E9</f>
        <v>0601 - Bytový dům č.p.3106 - stavební část - Uznatelné náklady</v>
      </c>
      <c r="F128" s="225"/>
      <c r="G128" s="225"/>
      <c r="H128" s="225"/>
      <c r="I128" s="93"/>
      <c r="J128" s="29"/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6.95" customHeight="1">
      <c r="A129" s="29"/>
      <c r="B129" s="30"/>
      <c r="C129" s="29"/>
      <c r="D129" s="29"/>
      <c r="E129" s="29"/>
      <c r="F129" s="29"/>
      <c r="G129" s="29"/>
      <c r="H129" s="29"/>
      <c r="I129" s="93"/>
      <c r="J129" s="29"/>
      <c r="K129" s="29"/>
      <c r="L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12" customHeight="1">
      <c r="A130" s="29"/>
      <c r="B130" s="30"/>
      <c r="C130" s="24" t="s">
        <v>21</v>
      </c>
      <c r="D130" s="29"/>
      <c r="E130" s="29"/>
      <c r="F130" s="22" t="str">
        <f>F12</f>
        <v>Ostrava</v>
      </c>
      <c r="G130" s="29"/>
      <c r="H130" s="29"/>
      <c r="I130" s="94" t="s">
        <v>23</v>
      </c>
      <c r="J130" s="52" t="str">
        <f>IF(J12="","",J12)</f>
        <v>6. 3. 2020</v>
      </c>
      <c r="K130" s="29"/>
      <c r="L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6.95" customHeight="1">
      <c r="A131" s="29"/>
      <c r="B131" s="30"/>
      <c r="C131" s="29"/>
      <c r="D131" s="29"/>
      <c r="E131" s="29"/>
      <c r="F131" s="29"/>
      <c r="G131" s="29"/>
      <c r="H131" s="29"/>
      <c r="I131" s="93"/>
      <c r="J131" s="29"/>
      <c r="K131" s="29"/>
      <c r="L131" s="3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2" customFormat="1" ht="15.2" customHeight="1">
      <c r="A132" s="29"/>
      <c r="B132" s="30"/>
      <c r="C132" s="24" t="s">
        <v>25</v>
      </c>
      <c r="D132" s="29"/>
      <c r="E132" s="29"/>
      <c r="F132" s="22" t="str">
        <f>E15</f>
        <v xml:space="preserve"> </v>
      </c>
      <c r="G132" s="29"/>
      <c r="H132" s="29"/>
      <c r="I132" s="94" t="s">
        <v>31</v>
      </c>
      <c r="J132" s="27" t="str">
        <f>E21</f>
        <v>MS-projekce s.r.o.</v>
      </c>
      <c r="K132" s="29"/>
      <c r="L132" s="3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5" s="2" customFormat="1" ht="15.2" customHeight="1">
      <c r="A133" s="29"/>
      <c r="B133" s="30"/>
      <c r="C133" s="24" t="s">
        <v>29</v>
      </c>
      <c r="D133" s="29"/>
      <c r="E133" s="29"/>
      <c r="F133" s="22" t="str">
        <f>IF(E18="","",E18)</f>
        <v>Vyplň údaj</v>
      </c>
      <c r="G133" s="29"/>
      <c r="H133" s="29"/>
      <c r="I133" s="94" t="s">
        <v>36</v>
      </c>
      <c r="J133" s="27" t="str">
        <f>E24</f>
        <v>Hořák</v>
      </c>
      <c r="K133" s="29"/>
      <c r="L133" s="3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65" s="2" customFormat="1" ht="10.35" customHeight="1">
      <c r="A134" s="29"/>
      <c r="B134" s="30"/>
      <c r="C134" s="29"/>
      <c r="D134" s="29"/>
      <c r="E134" s="29"/>
      <c r="F134" s="29"/>
      <c r="G134" s="29"/>
      <c r="H134" s="29"/>
      <c r="I134" s="93"/>
      <c r="J134" s="29"/>
      <c r="K134" s="29"/>
      <c r="L134" s="3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65" s="11" customFormat="1" ht="29.25" customHeight="1">
      <c r="A135" s="133"/>
      <c r="B135" s="134"/>
      <c r="C135" s="135" t="s">
        <v>182</v>
      </c>
      <c r="D135" s="136" t="s">
        <v>64</v>
      </c>
      <c r="E135" s="136" t="s">
        <v>60</v>
      </c>
      <c r="F135" s="136" t="s">
        <v>61</v>
      </c>
      <c r="G135" s="136" t="s">
        <v>183</v>
      </c>
      <c r="H135" s="136" t="s">
        <v>184</v>
      </c>
      <c r="I135" s="137" t="s">
        <v>185</v>
      </c>
      <c r="J135" s="138" t="s">
        <v>158</v>
      </c>
      <c r="K135" s="139" t="s">
        <v>186</v>
      </c>
      <c r="L135" s="140"/>
      <c r="M135" s="59" t="s">
        <v>1</v>
      </c>
      <c r="N135" s="60" t="s">
        <v>43</v>
      </c>
      <c r="O135" s="60" t="s">
        <v>187</v>
      </c>
      <c r="P135" s="60" t="s">
        <v>188</v>
      </c>
      <c r="Q135" s="60" t="s">
        <v>189</v>
      </c>
      <c r="R135" s="60" t="s">
        <v>190</v>
      </c>
      <c r="S135" s="60" t="s">
        <v>191</v>
      </c>
      <c r="T135" s="61" t="s">
        <v>192</v>
      </c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3"/>
    </row>
    <row r="136" spans="1:65" s="2" customFormat="1" ht="22.9" customHeight="1">
      <c r="A136" s="29"/>
      <c r="B136" s="30"/>
      <c r="C136" s="66" t="s">
        <v>193</v>
      </c>
      <c r="D136" s="29"/>
      <c r="E136" s="29"/>
      <c r="F136" s="29"/>
      <c r="G136" s="29"/>
      <c r="H136" s="29"/>
      <c r="I136" s="93"/>
      <c r="J136" s="141">
        <f>BK136</f>
        <v>0</v>
      </c>
      <c r="K136" s="29"/>
      <c r="L136" s="30"/>
      <c r="M136" s="62"/>
      <c r="N136" s="53"/>
      <c r="O136" s="63"/>
      <c r="P136" s="142">
        <f>P137+P300</f>
        <v>0</v>
      </c>
      <c r="Q136" s="63"/>
      <c r="R136" s="142">
        <f>R137+R300</f>
        <v>320.60279027000007</v>
      </c>
      <c r="S136" s="63"/>
      <c r="T136" s="143">
        <f>T137+T300</f>
        <v>58.736748000000006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4" t="s">
        <v>78</v>
      </c>
      <c r="AU136" s="14" t="s">
        <v>160</v>
      </c>
      <c r="BK136" s="144">
        <f>BK137+BK300</f>
        <v>0</v>
      </c>
    </row>
    <row r="137" spans="1:65" s="12" customFormat="1" ht="25.9" customHeight="1">
      <c r="B137" s="145"/>
      <c r="D137" s="146" t="s">
        <v>78</v>
      </c>
      <c r="E137" s="147" t="s">
        <v>194</v>
      </c>
      <c r="F137" s="147" t="s">
        <v>195</v>
      </c>
      <c r="I137" s="148"/>
      <c r="J137" s="149">
        <f>BK137</f>
        <v>0</v>
      </c>
      <c r="L137" s="145"/>
      <c r="M137" s="150"/>
      <c r="N137" s="151"/>
      <c r="O137" s="151"/>
      <c r="P137" s="152">
        <f>P138+P146+P154+P231+P294+P298</f>
        <v>0</v>
      </c>
      <c r="Q137" s="151"/>
      <c r="R137" s="152">
        <f>R138+R146+R154+R231+R294+R298</f>
        <v>292.94380370000005</v>
      </c>
      <c r="S137" s="151"/>
      <c r="T137" s="153">
        <f>T138+T146+T154+T231+T294+T298</f>
        <v>43.309176000000008</v>
      </c>
      <c r="AR137" s="146" t="s">
        <v>87</v>
      </c>
      <c r="AT137" s="154" t="s">
        <v>78</v>
      </c>
      <c r="AU137" s="154" t="s">
        <v>79</v>
      </c>
      <c r="AY137" s="146" t="s">
        <v>196</v>
      </c>
      <c r="BK137" s="155">
        <f>BK138+BK146+BK154+BK231+BK294+BK298</f>
        <v>0</v>
      </c>
    </row>
    <row r="138" spans="1:65" s="12" customFormat="1" ht="22.9" customHeight="1">
      <c r="B138" s="145"/>
      <c r="D138" s="146" t="s">
        <v>78</v>
      </c>
      <c r="E138" s="156" t="s">
        <v>197</v>
      </c>
      <c r="F138" s="156" t="s">
        <v>198</v>
      </c>
      <c r="I138" s="148"/>
      <c r="J138" s="157">
        <f>BK138</f>
        <v>0</v>
      </c>
      <c r="L138" s="145"/>
      <c r="M138" s="150"/>
      <c r="N138" s="151"/>
      <c r="O138" s="151"/>
      <c r="P138" s="152">
        <f>SUM(P139:P145)</f>
        <v>0</v>
      </c>
      <c r="Q138" s="151"/>
      <c r="R138" s="152">
        <f>SUM(R139:R145)</f>
        <v>19.068687399999995</v>
      </c>
      <c r="S138" s="151"/>
      <c r="T138" s="153">
        <f>SUM(T139:T145)</f>
        <v>0</v>
      </c>
      <c r="AR138" s="146" t="s">
        <v>87</v>
      </c>
      <c r="AT138" s="154" t="s">
        <v>78</v>
      </c>
      <c r="AU138" s="154" t="s">
        <v>87</v>
      </c>
      <c r="AY138" s="146" t="s">
        <v>196</v>
      </c>
      <c r="BK138" s="155">
        <f>SUM(BK139:BK145)</f>
        <v>0</v>
      </c>
    </row>
    <row r="139" spans="1:65" s="2" customFormat="1" ht="16.5" customHeight="1">
      <c r="A139" s="29"/>
      <c r="B139" s="158"/>
      <c r="C139" s="159" t="s">
        <v>87</v>
      </c>
      <c r="D139" s="159" t="s">
        <v>199</v>
      </c>
      <c r="E139" s="160" t="s">
        <v>200</v>
      </c>
      <c r="F139" s="161" t="s">
        <v>201</v>
      </c>
      <c r="G139" s="162" t="s">
        <v>202</v>
      </c>
      <c r="H139" s="163">
        <v>0.38</v>
      </c>
      <c r="I139" s="164"/>
      <c r="J139" s="165">
        <f t="shared" ref="J139:J145" si="0">ROUND(I139*H139,2)</f>
        <v>0</v>
      </c>
      <c r="K139" s="166"/>
      <c r="L139" s="30"/>
      <c r="M139" s="167" t="s">
        <v>1</v>
      </c>
      <c r="N139" s="168" t="s">
        <v>45</v>
      </c>
      <c r="O139" s="55"/>
      <c r="P139" s="169">
        <f t="shared" ref="P139:P145" si="1">O139*H139</f>
        <v>0</v>
      </c>
      <c r="Q139" s="169">
        <v>1.3271500000000001</v>
      </c>
      <c r="R139" s="169">
        <f t="shared" ref="R139:R145" si="2">Q139*H139</f>
        <v>0.50431700000000002</v>
      </c>
      <c r="S139" s="169">
        <v>0</v>
      </c>
      <c r="T139" s="170">
        <f t="shared" ref="T139:T145" si="3"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1" t="s">
        <v>203</v>
      </c>
      <c r="AT139" s="171" t="s">
        <v>199</v>
      </c>
      <c r="AU139" s="171" t="s">
        <v>204</v>
      </c>
      <c r="AY139" s="14" t="s">
        <v>196</v>
      </c>
      <c r="BE139" s="172">
        <f t="shared" ref="BE139:BE145" si="4">IF(N139="základní",J139,0)</f>
        <v>0</v>
      </c>
      <c r="BF139" s="172">
        <f t="shared" ref="BF139:BF145" si="5">IF(N139="snížená",J139,0)</f>
        <v>0</v>
      </c>
      <c r="BG139" s="172">
        <f t="shared" ref="BG139:BG145" si="6">IF(N139="zákl. přenesená",J139,0)</f>
        <v>0</v>
      </c>
      <c r="BH139" s="172">
        <f t="shared" ref="BH139:BH145" si="7">IF(N139="sníž. přenesená",J139,0)</f>
        <v>0</v>
      </c>
      <c r="BI139" s="172">
        <f t="shared" ref="BI139:BI145" si="8">IF(N139="nulová",J139,0)</f>
        <v>0</v>
      </c>
      <c r="BJ139" s="14" t="s">
        <v>204</v>
      </c>
      <c r="BK139" s="172">
        <f t="shared" ref="BK139:BK145" si="9">ROUND(I139*H139,2)</f>
        <v>0</v>
      </c>
      <c r="BL139" s="14" t="s">
        <v>203</v>
      </c>
      <c r="BM139" s="171" t="s">
        <v>205</v>
      </c>
    </row>
    <row r="140" spans="1:65" s="2" customFormat="1" ht="21.75" customHeight="1">
      <c r="A140" s="29"/>
      <c r="B140" s="158"/>
      <c r="C140" s="159" t="s">
        <v>204</v>
      </c>
      <c r="D140" s="159" t="s">
        <v>199</v>
      </c>
      <c r="E140" s="160" t="s">
        <v>206</v>
      </c>
      <c r="F140" s="161" t="s">
        <v>207</v>
      </c>
      <c r="G140" s="162" t="s">
        <v>208</v>
      </c>
      <c r="H140" s="163">
        <v>119.318</v>
      </c>
      <c r="I140" s="164"/>
      <c r="J140" s="165">
        <f t="shared" si="0"/>
        <v>0</v>
      </c>
      <c r="K140" s="166"/>
      <c r="L140" s="30"/>
      <c r="M140" s="167" t="s">
        <v>1</v>
      </c>
      <c r="N140" s="168" t="s">
        <v>45</v>
      </c>
      <c r="O140" s="55"/>
      <c r="P140" s="169">
        <f t="shared" si="1"/>
        <v>0</v>
      </c>
      <c r="Q140" s="169">
        <v>0.14854000000000001</v>
      </c>
      <c r="R140" s="169">
        <f t="shared" si="2"/>
        <v>17.723495719999999</v>
      </c>
      <c r="S140" s="169">
        <v>0</v>
      </c>
      <c r="T140" s="170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1" t="s">
        <v>203</v>
      </c>
      <c r="AT140" s="171" t="s">
        <v>199</v>
      </c>
      <c r="AU140" s="171" t="s">
        <v>204</v>
      </c>
      <c r="AY140" s="14" t="s">
        <v>196</v>
      </c>
      <c r="BE140" s="172">
        <f t="shared" si="4"/>
        <v>0</v>
      </c>
      <c r="BF140" s="172">
        <f t="shared" si="5"/>
        <v>0</v>
      </c>
      <c r="BG140" s="172">
        <f t="shared" si="6"/>
        <v>0</v>
      </c>
      <c r="BH140" s="172">
        <f t="shared" si="7"/>
        <v>0</v>
      </c>
      <c r="BI140" s="172">
        <f t="shared" si="8"/>
        <v>0</v>
      </c>
      <c r="BJ140" s="14" t="s">
        <v>204</v>
      </c>
      <c r="BK140" s="172">
        <f t="shared" si="9"/>
        <v>0</v>
      </c>
      <c r="BL140" s="14" t="s">
        <v>203</v>
      </c>
      <c r="BM140" s="171" t="s">
        <v>209</v>
      </c>
    </row>
    <row r="141" spans="1:65" s="2" customFormat="1" ht="16.5" customHeight="1">
      <c r="A141" s="29"/>
      <c r="B141" s="158"/>
      <c r="C141" s="159" t="s">
        <v>197</v>
      </c>
      <c r="D141" s="159" t="s">
        <v>199</v>
      </c>
      <c r="E141" s="160" t="s">
        <v>210</v>
      </c>
      <c r="F141" s="161" t="s">
        <v>211</v>
      </c>
      <c r="G141" s="162" t="s">
        <v>212</v>
      </c>
      <c r="H141" s="163">
        <v>0.27</v>
      </c>
      <c r="I141" s="164"/>
      <c r="J141" s="165">
        <f t="shared" si="0"/>
        <v>0</v>
      </c>
      <c r="K141" s="166"/>
      <c r="L141" s="30"/>
      <c r="M141" s="167" t="s">
        <v>1</v>
      </c>
      <c r="N141" s="168" t="s">
        <v>45</v>
      </c>
      <c r="O141" s="55"/>
      <c r="P141" s="169">
        <f t="shared" si="1"/>
        <v>0</v>
      </c>
      <c r="Q141" s="169">
        <v>1.9539999999999998E-2</v>
      </c>
      <c r="R141" s="169">
        <f t="shared" si="2"/>
        <v>5.2757999999999998E-3</v>
      </c>
      <c r="S141" s="169">
        <v>0</v>
      </c>
      <c r="T141" s="170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1" t="s">
        <v>203</v>
      </c>
      <c r="AT141" s="171" t="s">
        <v>199</v>
      </c>
      <c r="AU141" s="171" t="s">
        <v>204</v>
      </c>
      <c r="AY141" s="14" t="s">
        <v>196</v>
      </c>
      <c r="BE141" s="172">
        <f t="shared" si="4"/>
        <v>0</v>
      </c>
      <c r="BF141" s="172">
        <f t="shared" si="5"/>
        <v>0</v>
      </c>
      <c r="BG141" s="172">
        <f t="shared" si="6"/>
        <v>0</v>
      </c>
      <c r="BH141" s="172">
        <f t="shared" si="7"/>
        <v>0</v>
      </c>
      <c r="BI141" s="172">
        <f t="shared" si="8"/>
        <v>0</v>
      </c>
      <c r="BJ141" s="14" t="s">
        <v>204</v>
      </c>
      <c r="BK141" s="172">
        <f t="shared" si="9"/>
        <v>0</v>
      </c>
      <c r="BL141" s="14" t="s">
        <v>203</v>
      </c>
      <c r="BM141" s="171" t="s">
        <v>213</v>
      </c>
    </row>
    <row r="142" spans="1:65" s="2" customFormat="1" ht="16.5" customHeight="1">
      <c r="A142" s="29"/>
      <c r="B142" s="158"/>
      <c r="C142" s="173" t="s">
        <v>203</v>
      </c>
      <c r="D142" s="173" t="s">
        <v>214</v>
      </c>
      <c r="E142" s="174" t="s">
        <v>215</v>
      </c>
      <c r="F142" s="175" t="s">
        <v>216</v>
      </c>
      <c r="G142" s="176" t="s">
        <v>212</v>
      </c>
      <c r="H142" s="177">
        <v>0.29099999999999998</v>
      </c>
      <c r="I142" s="178"/>
      <c r="J142" s="179">
        <f t="shared" si="0"/>
        <v>0</v>
      </c>
      <c r="K142" s="180"/>
      <c r="L142" s="181"/>
      <c r="M142" s="182" t="s">
        <v>1</v>
      </c>
      <c r="N142" s="183" t="s">
        <v>45</v>
      </c>
      <c r="O142" s="55"/>
      <c r="P142" s="169">
        <f t="shared" si="1"/>
        <v>0</v>
      </c>
      <c r="Q142" s="169">
        <v>1</v>
      </c>
      <c r="R142" s="169">
        <f t="shared" si="2"/>
        <v>0.29099999999999998</v>
      </c>
      <c r="S142" s="169">
        <v>0</v>
      </c>
      <c r="T142" s="170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1" t="s">
        <v>217</v>
      </c>
      <c r="AT142" s="171" t="s">
        <v>214</v>
      </c>
      <c r="AU142" s="171" t="s">
        <v>204</v>
      </c>
      <c r="AY142" s="14" t="s">
        <v>196</v>
      </c>
      <c r="BE142" s="172">
        <f t="shared" si="4"/>
        <v>0</v>
      </c>
      <c r="BF142" s="172">
        <f t="shared" si="5"/>
        <v>0</v>
      </c>
      <c r="BG142" s="172">
        <f t="shared" si="6"/>
        <v>0</v>
      </c>
      <c r="BH142" s="172">
        <f t="shared" si="7"/>
        <v>0</v>
      </c>
      <c r="BI142" s="172">
        <f t="shared" si="8"/>
        <v>0</v>
      </c>
      <c r="BJ142" s="14" t="s">
        <v>204</v>
      </c>
      <c r="BK142" s="172">
        <f t="shared" si="9"/>
        <v>0</v>
      </c>
      <c r="BL142" s="14" t="s">
        <v>203</v>
      </c>
      <c r="BM142" s="171" t="s">
        <v>218</v>
      </c>
    </row>
    <row r="143" spans="1:65" s="2" customFormat="1" ht="16.5" customHeight="1">
      <c r="A143" s="29"/>
      <c r="B143" s="158"/>
      <c r="C143" s="159" t="s">
        <v>219</v>
      </c>
      <c r="D143" s="159" t="s">
        <v>199</v>
      </c>
      <c r="E143" s="160" t="s">
        <v>220</v>
      </c>
      <c r="F143" s="161" t="s">
        <v>221</v>
      </c>
      <c r="G143" s="162" t="s">
        <v>222</v>
      </c>
      <c r="H143" s="163">
        <v>22.05</v>
      </c>
      <c r="I143" s="164"/>
      <c r="J143" s="165">
        <f t="shared" si="0"/>
        <v>0</v>
      </c>
      <c r="K143" s="166"/>
      <c r="L143" s="30"/>
      <c r="M143" s="167" t="s">
        <v>1</v>
      </c>
      <c r="N143" s="168" t="s">
        <v>45</v>
      </c>
      <c r="O143" s="55"/>
      <c r="P143" s="169">
        <f t="shared" si="1"/>
        <v>0</v>
      </c>
      <c r="Q143" s="169">
        <v>1.2E-4</v>
      </c>
      <c r="R143" s="169">
        <f t="shared" si="2"/>
        <v>2.6460000000000003E-3</v>
      </c>
      <c r="S143" s="169">
        <v>0</v>
      </c>
      <c r="T143" s="170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1" t="s">
        <v>203</v>
      </c>
      <c r="AT143" s="171" t="s">
        <v>199</v>
      </c>
      <c r="AU143" s="171" t="s">
        <v>204</v>
      </c>
      <c r="AY143" s="14" t="s">
        <v>196</v>
      </c>
      <c r="BE143" s="172">
        <f t="shared" si="4"/>
        <v>0</v>
      </c>
      <c r="BF143" s="172">
        <f t="shared" si="5"/>
        <v>0</v>
      </c>
      <c r="BG143" s="172">
        <f t="shared" si="6"/>
        <v>0</v>
      </c>
      <c r="BH143" s="172">
        <f t="shared" si="7"/>
        <v>0</v>
      </c>
      <c r="BI143" s="172">
        <f t="shared" si="8"/>
        <v>0</v>
      </c>
      <c r="BJ143" s="14" t="s">
        <v>204</v>
      </c>
      <c r="BK143" s="172">
        <f t="shared" si="9"/>
        <v>0</v>
      </c>
      <c r="BL143" s="14" t="s">
        <v>203</v>
      </c>
      <c r="BM143" s="171" t="s">
        <v>223</v>
      </c>
    </row>
    <row r="144" spans="1:65" s="2" customFormat="1" ht="16.5" customHeight="1">
      <c r="A144" s="29"/>
      <c r="B144" s="158"/>
      <c r="C144" s="159" t="s">
        <v>224</v>
      </c>
      <c r="D144" s="159" t="s">
        <v>199</v>
      </c>
      <c r="E144" s="160" t="s">
        <v>225</v>
      </c>
      <c r="F144" s="161" t="s">
        <v>226</v>
      </c>
      <c r="G144" s="162" t="s">
        <v>222</v>
      </c>
      <c r="H144" s="163">
        <v>111.9</v>
      </c>
      <c r="I144" s="164"/>
      <c r="J144" s="165">
        <f t="shared" si="0"/>
        <v>0</v>
      </c>
      <c r="K144" s="166"/>
      <c r="L144" s="30"/>
      <c r="M144" s="167" t="s">
        <v>1</v>
      </c>
      <c r="N144" s="168" t="s">
        <v>45</v>
      </c>
      <c r="O144" s="55"/>
      <c r="P144" s="169">
        <f t="shared" si="1"/>
        <v>0</v>
      </c>
      <c r="Q144" s="169">
        <v>2.0000000000000001E-4</v>
      </c>
      <c r="R144" s="169">
        <f t="shared" si="2"/>
        <v>2.2380000000000001E-2</v>
      </c>
      <c r="S144" s="169">
        <v>0</v>
      </c>
      <c r="T144" s="170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1" t="s">
        <v>203</v>
      </c>
      <c r="AT144" s="171" t="s">
        <v>199</v>
      </c>
      <c r="AU144" s="171" t="s">
        <v>204</v>
      </c>
      <c r="AY144" s="14" t="s">
        <v>196</v>
      </c>
      <c r="BE144" s="172">
        <f t="shared" si="4"/>
        <v>0</v>
      </c>
      <c r="BF144" s="172">
        <f t="shared" si="5"/>
        <v>0</v>
      </c>
      <c r="BG144" s="172">
        <f t="shared" si="6"/>
        <v>0</v>
      </c>
      <c r="BH144" s="172">
        <f t="shared" si="7"/>
        <v>0</v>
      </c>
      <c r="BI144" s="172">
        <f t="shared" si="8"/>
        <v>0</v>
      </c>
      <c r="BJ144" s="14" t="s">
        <v>204</v>
      </c>
      <c r="BK144" s="172">
        <f t="shared" si="9"/>
        <v>0</v>
      </c>
      <c r="BL144" s="14" t="s">
        <v>203</v>
      </c>
      <c r="BM144" s="171" t="s">
        <v>227</v>
      </c>
    </row>
    <row r="145" spans="1:65" s="2" customFormat="1" ht="16.5" customHeight="1">
      <c r="A145" s="29"/>
      <c r="B145" s="158"/>
      <c r="C145" s="159" t="s">
        <v>228</v>
      </c>
      <c r="D145" s="159" t="s">
        <v>199</v>
      </c>
      <c r="E145" s="160" t="s">
        <v>229</v>
      </c>
      <c r="F145" s="161" t="s">
        <v>230</v>
      </c>
      <c r="G145" s="162" t="s">
        <v>208</v>
      </c>
      <c r="H145" s="163">
        <v>2.9159999999999999</v>
      </c>
      <c r="I145" s="164"/>
      <c r="J145" s="165">
        <f t="shared" si="0"/>
        <v>0</v>
      </c>
      <c r="K145" s="166"/>
      <c r="L145" s="30"/>
      <c r="M145" s="167" t="s">
        <v>1</v>
      </c>
      <c r="N145" s="168" t="s">
        <v>45</v>
      </c>
      <c r="O145" s="55"/>
      <c r="P145" s="169">
        <f t="shared" si="1"/>
        <v>0</v>
      </c>
      <c r="Q145" s="169">
        <v>0.17818000000000001</v>
      </c>
      <c r="R145" s="169">
        <f t="shared" si="2"/>
        <v>0.51957288000000001</v>
      </c>
      <c r="S145" s="169">
        <v>0</v>
      </c>
      <c r="T145" s="170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1" t="s">
        <v>203</v>
      </c>
      <c r="AT145" s="171" t="s">
        <v>199</v>
      </c>
      <c r="AU145" s="171" t="s">
        <v>204</v>
      </c>
      <c r="AY145" s="14" t="s">
        <v>196</v>
      </c>
      <c r="BE145" s="172">
        <f t="shared" si="4"/>
        <v>0</v>
      </c>
      <c r="BF145" s="172">
        <f t="shared" si="5"/>
        <v>0</v>
      </c>
      <c r="BG145" s="172">
        <f t="shared" si="6"/>
        <v>0</v>
      </c>
      <c r="BH145" s="172">
        <f t="shared" si="7"/>
        <v>0</v>
      </c>
      <c r="BI145" s="172">
        <f t="shared" si="8"/>
        <v>0</v>
      </c>
      <c r="BJ145" s="14" t="s">
        <v>204</v>
      </c>
      <c r="BK145" s="172">
        <f t="shared" si="9"/>
        <v>0</v>
      </c>
      <c r="BL145" s="14" t="s">
        <v>203</v>
      </c>
      <c r="BM145" s="171" t="s">
        <v>231</v>
      </c>
    </row>
    <row r="146" spans="1:65" s="12" customFormat="1" ht="22.9" customHeight="1">
      <c r="B146" s="145"/>
      <c r="D146" s="146" t="s">
        <v>78</v>
      </c>
      <c r="E146" s="156" t="s">
        <v>232</v>
      </c>
      <c r="F146" s="156" t="s">
        <v>233</v>
      </c>
      <c r="I146" s="148"/>
      <c r="J146" s="157">
        <f>BK146</f>
        <v>0</v>
      </c>
      <c r="L146" s="145"/>
      <c r="M146" s="150"/>
      <c r="N146" s="151"/>
      <c r="O146" s="151"/>
      <c r="P146" s="152">
        <f>SUM(P147:P153)</f>
        <v>0</v>
      </c>
      <c r="Q146" s="151"/>
      <c r="R146" s="152">
        <f>SUM(R147:R153)</f>
        <v>2.1826970599999997</v>
      </c>
      <c r="S146" s="151"/>
      <c r="T146" s="153">
        <f>SUM(T147:T153)</f>
        <v>0</v>
      </c>
      <c r="AR146" s="146" t="s">
        <v>87</v>
      </c>
      <c r="AT146" s="154" t="s">
        <v>78</v>
      </c>
      <c r="AU146" s="154" t="s">
        <v>87</v>
      </c>
      <c r="AY146" s="146" t="s">
        <v>196</v>
      </c>
      <c r="BK146" s="155">
        <f>SUM(BK147:BK153)</f>
        <v>0</v>
      </c>
    </row>
    <row r="147" spans="1:65" s="2" customFormat="1" ht="16.5" customHeight="1">
      <c r="A147" s="29"/>
      <c r="B147" s="158"/>
      <c r="C147" s="159" t="s">
        <v>217</v>
      </c>
      <c r="D147" s="159" t="s">
        <v>199</v>
      </c>
      <c r="E147" s="160" t="s">
        <v>234</v>
      </c>
      <c r="F147" s="161" t="s">
        <v>235</v>
      </c>
      <c r="G147" s="162" t="s">
        <v>208</v>
      </c>
      <c r="H147" s="163">
        <v>138.97399999999999</v>
      </c>
      <c r="I147" s="164"/>
      <c r="J147" s="165">
        <f t="shared" ref="J147:J153" si="10">ROUND(I147*H147,2)</f>
        <v>0</v>
      </c>
      <c r="K147" s="166"/>
      <c r="L147" s="30"/>
      <c r="M147" s="167" t="s">
        <v>1</v>
      </c>
      <c r="N147" s="168" t="s">
        <v>45</v>
      </c>
      <c r="O147" s="55"/>
      <c r="P147" s="169">
        <f t="shared" ref="P147:P153" si="11">O147*H147</f>
        <v>0</v>
      </c>
      <c r="Q147" s="169">
        <v>2.5999999999999998E-4</v>
      </c>
      <c r="R147" s="169">
        <f t="shared" ref="R147:R153" si="12">Q147*H147</f>
        <v>3.6133239999999997E-2</v>
      </c>
      <c r="S147" s="169">
        <v>0</v>
      </c>
      <c r="T147" s="170">
        <f t="shared" ref="T147:T153" si="13"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1" t="s">
        <v>203</v>
      </c>
      <c r="AT147" s="171" t="s">
        <v>199</v>
      </c>
      <c r="AU147" s="171" t="s">
        <v>204</v>
      </c>
      <c r="AY147" s="14" t="s">
        <v>196</v>
      </c>
      <c r="BE147" s="172">
        <f t="shared" ref="BE147:BE153" si="14">IF(N147="základní",J147,0)</f>
        <v>0</v>
      </c>
      <c r="BF147" s="172">
        <f t="shared" ref="BF147:BF153" si="15">IF(N147="snížená",J147,0)</f>
        <v>0</v>
      </c>
      <c r="BG147" s="172">
        <f t="shared" ref="BG147:BG153" si="16">IF(N147="zákl. přenesená",J147,0)</f>
        <v>0</v>
      </c>
      <c r="BH147" s="172">
        <f t="shared" ref="BH147:BH153" si="17">IF(N147="sníž. přenesená",J147,0)</f>
        <v>0</v>
      </c>
      <c r="BI147" s="172">
        <f t="shared" ref="BI147:BI153" si="18">IF(N147="nulová",J147,0)</f>
        <v>0</v>
      </c>
      <c r="BJ147" s="14" t="s">
        <v>204</v>
      </c>
      <c r="BK147" s="172">
        <f t="shared" ref="BK147:BK153" si="19">ROUND(I147*H147,2)</f>
        <v>0</v>
      </c>
      <c r="BL147" s="14" t="s">
        <v>203</v>
      </c>
      <c r="BM147" s="171" t="s">
        <v>236</v>
      </c>
    </row>
    <row r="148" spans="1:65" s="2" customFormat="1" ht="16.5" customHeight="1">
      <c r="A148" s="29"/>
      <c r="B148" s="158"/>
      <c r="C148" s="159" t="s">
        <v>237</v>
      </c>
      <c r="D148" s="159" t="s">
        <v>199</v>
      </c>
      <c r="E148" s="160" t="s">
        <v>238</v>
      </c>
      <c r="F148" s="161" t="s">
        <v>239</v>
      </c>
      <c r="G148" s="162" t="s">
        <v>208</v>
      </c>
      <c r="H148" s="163">
        <v>138.97399999999999</v>
      </c>
      <c r="I148" s="164"/>
      <c r="J148" s="165">
        <f t="shared" si="10"/>
        <v>0</v>
      </c>
      <c r="K148" s="166"/>
      <c r="L148" s="30"/>
      <c r="M148" s="167" t="s">
        <v>1</v>
      </c>
      <c r="N148" s="168" t="s">
        <v>45</v>
      </c>
      <c r="O148" s="55"/>
      <c r="P148" s="169">
        <f t="shared" si="11"/>
        <v>0</v>
      </c>
      <c r="Q148" s="169">
        <v>4.3800000000000002E-3</v>
      </c>
      <c r="R148" s="169">
        <f t="shared" si="12"/>
        <v>0.60870612000000002</v>
      </c>
      <c r="S148" s="169">
        <v>0</v>
      </c>
      <c r="T148" s="170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1" t="s">
        <v>203</v>
      </c>
      <c r="AT148" s="171" t="s">
        <v>199</v>
      </c>
      <c r="AU148" s="171" t="s">
        <v>204</v>
      </c>
      <c r="AY148" s="14" t="s">
        <v>196</v>
      </c>
      <c r="BE148" s="172">
        <f t="shared" si="14"/>
        <v>0</v>
      </c>
      <c r="BF148" s="172">
        <f t="shared" si="15"/>
        <v>0</v>
      </c>
      <c r="BG148" s="172">
        <f t="shared" si="16"/>
        <v>0</v>
      </c>
      <c r="BH148" s="172">
        <f t="shared" si="17"/>
        <v>0</v>
      </c>
      <c r="BI148" s="172">
        <f t="shared" si="18"/>
        <v>0</v>
      </c>
      <c r="BJ148" s="14" t="s">
        <v>204</v>
      </c>
      <c r="BK148" s="172">
        <f t="shared" si="19"/>
        <v>0</v>
      </c>
      <c r="BL148" s="14" t="s">
        <v>203</v>
      </c>
      <c r="BM148" s="171" t="s">
        <v>240</v>
      </c>
    </row>
    <row r="149" spans="1:65" s="2" customFormat="1" ht="16.5" customHeight="1">
      <c r="A149" s="29"/>
      <c r="B149" s="158"/>
      <c r="C149" s="159" t="s">
        <v>241</v>
      </c>
      <c r="D149" s="159" t="s">
        <v>199</v>
      </c>
      <c r="E149" s="160" t="s">
        <v>242</v>
      </c>
      <c r="F149" s="161" t="s">
        <v>243</v>
      </c>
      <c r="G149" s="162" t="s">
        <v>208</v>
      </c>
      <c r="H149" s="163">
        <v>138.97399999999999</v>
      </c>
      <c r="I149" s="164"/>
      <c r="J149" s="165">
        <f t="shared" si="10"/>
        <v>0</v>
      </c>
      <c r="K149" s="166"/>
      <c r="L149" s="30"/>
      <c r="M149" s="167" t="s">
        <v>1</v>
      </c>
      <c r="N149" s="168" t="s">
        <v>45</v>
      </c>
      <c r="O149" s="55"/>
      <c r="P149" s="169">
        <f t="shared" si="11"/>
        <v>0</v>
      </c>
      <c r="Q149" s="169">
        <v>1.103E-2</v>
      </c>
      <c r="R149" s="169">
        <f t="shared" si="12"/>
        <v>1.5328832199999998</v>
      </c>
      <c r="S149" s="169">
        <v>0</v>
      </c>
      <c r="T149" s="170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1" t="s">
        <v>203</v>
      </c>
      <c r="AT149" s="171" t="s">
        <v>199</v>
      </c>
      <c r="AU149" s="171" t="s">
        <v>204</v>
      </c>
      <c r="AY149" s="14" t="s">
        <v>196</v>
      </c>
      <c r="BE149" s="172">
        <f t="shared" si="14"/>
        <v>0</v>
      </c>
      <c r="BF149" s="172">
        <f t="shared" si="15"/>
        <v>0</v>
      </c>
      <c r="BG149" s="172">
        <f t="shared" si="16"/>
        <v>0</v>
      </c>
      <c r="BH149" s="172">
        <f t="shared" si="17"/>
        <v>0</v>
      </c>
      <c r="BI149" s="172">
        <f t="shared" si="18"/>
        <v>0</v>
      </c>
      <c r="BJ149" s="14" t="s">
        <v>204</v>
      </c>
      <c r="BK149" s="172">
        <f t="shared" si="19"/>
        <v>0</v>
      </c>
      <c r="BL149" s="14" t="s">
        <v>203</v>
      </c>
      <c r="BM149" s="171" t="s">
        <v>244</v>
      </c>
    </row>
    <row r="150" spans="1:65" s="2" customFormat="1" ht="16.5" customHeight="1">
      <c r="A150" s="29"/>
      <c r="B150" s="158"/>
      <c r="C150" s="159" t="s">
        <v>245</v>
      </c>
      <c r="D150" s="159" t="s">
        <v>199</v>
      </c>
      <c r="E150" s="160" t="s">
        <v>246</v>
      </c>
      <c r="F150" s="161" t="s">
        <v>247</v>
      </c>
      <c r="G150" s="162" t="s">
        <v>222</v>
      </c>
      <c r="H150" s="163">
        <v>118.44</v>
      </c>
      <c r="I150" s="164"/>
      <c r="J150" s="165">
        <f t="shared" si="10"/>
        <v>0</v>
      </c>
      <c r="K150" s="166"/>
      <c r="L150" s="30"/>
      <c r="M150" s="167" t="s">
        <v>1</v>
      </c>
      <c r="N150" s="168" t="s">
        <v>45</v>
      </c>
      <c r="O150" s="55"/>
      <c r="P150" s="169">
        <f t="shared" si="11"/>
        <v>0</v>
      </c>
      <c r="Q150" s="169">
        <v>0</v>
      </c>
      <c r="R150" s="169">
        <f t="shared" si="12"/>
        <v>0</v>
      </c>
      <c r="S150" s="169">
        <v>0</v>
      </c>
      <c r="T150" s="170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1" t="s">
        <v>203</v>
      </c>
      <c r="AT150" s="171" t="s">
        <v>199</v>
      </c>
      <c r="AU150" s="171" t="s">
        <v>204</v>
      </c>
      <c r="AY150" s="14" t="s">
        <v>196</v>
      </c>
      <c r="BE150" s="172">
        <f t="shared" si="14"/>
        <v>0</v>
      </c>
      <c r="BF150" s="172">
        <f t="shared" si="15"/>
        <v>0</v>
      </c>
      <c r="BG150" s="172">
        <f t="shared" si="16"/>
        <v>0</v>
      </c>
      <c r="BH150" s="172">
        <f t="shared" si="17"/>
        <v>0</v>
      </c>
      <c r="BI150" s="172">
        <f t="shared" si="18"/>
        <v>0</v>
      </c>
      <c r="BJ150" s="14" t="s">
        <v>204</v>
      </c>
      <c r="BK150" s="172">
        <f t="shared" si="19"/>
        <v>0</v>
      </c>
      <c r="BL150" s="14" t="s">
        <v>203</v>
      </c>
      <c r="BM150" s="171" t="s">
        <v>248</v>
      </c>
    </row>
    <row r="151" spans="1:65" s="2" customFormat="1" ht="16.5" customHeight="1">
      <c r="A151" s="29"/>
      <c r="B151" s="158"/>
      <c r="C151" s="173" t="s">
        <v>249</v>
      </c>
      <c r="D151" s="173" t="s">
        <v>214</v>
      </c>
      <c r="E151" s="174" t="s">
        <v>250</v>
      </c>
      <c r="F151" s="175" t="s">
        <v>251</v>
      </c>
      <c r="G151" s="176" t="s">
        <v>222</v>
      </c>
      <c r="H151" s="177">
        <v>124.36199999999999</v>
      </c>
      <c r="I151" s="178"/>
      <c r="J151" s="179">
        <f t="shared" si="10"/>
        <v>0</v>
      </c>
      <c r="K151" s="180"/>
      <c r="L151" s="181"/>
      <c r="M151" s="182" t="s">
        <v>1</v>
      </c>
      <c r="N151" s="183" t="s">
        <v>45</v>
      </c>
      <c r="O151" s="55"/>
      <c r="P151" s="169">
        <f t="shared" si="11"/>
        <v>0</v>
      </c>
      <c r="Q151" s="169">
        <v>4.0000000000000003E-5</v>
      </c>
      <c r="R151" s="169">
        <f t="shared" si="12"/>
        <v>4.9744799999999999E-3</v>
      </c>
      <c r="S151" s="169">
        <v>0</v>
      </c>
      <c r="T151" s="170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1" t="s">
        <v>217</v>
      </c>
      <c r="AT151" s="171" t="s">
        <v>214</v>
      </c>
      <c r="AU151" s="171" t="s">
        <v>204</v>
      </c>
      <c r="AY151" s="14" t="s">
        <v>196</v>
      </c>
      <c r="BE151" s="172">
        <f t="shared" si="14"/>
        <v>0</v>
      </c>
      <c r="BF151" s="172">
        <f t="shared" si="15"/>
        <v>0</v>
      </c>
      <c r="BG151" s="172">
        <f t="shared" si="16"/>
        <v>0</v>
      </c>
      <c r="BH151" s="172">
        <f t="shared" si="17"/>
        <v>0</v>
      </c>
      <c r="BI151" s="172">
        <f t="shared" si="18"/>
        <v>0</v>
      </c>
      <c r="BJ151" s="14" t="s">
        <v>204</v>
      </c>
      <c r="BK151" s="172">
        <f t="shared" si="19"/>
        <v>0</v>
      </c>
      <c r="BL151" s="14" t="s">
        <v>203</v>
      </c>
      <c r="BM151" s="171" t="s">
        <v>252</v>
      </c>
    </row>
    <row r="152" spans="1:65" s="2" customFormat="1" ht="16.5" customHeight="1">
      <c r="A152" s="29"/>
      <c r="B152" s="158"/>
      <c r="C152" s="159" t="s">
        <v>253</v>
      </c>
      <c r="D152" s="159" t="s">
        <v>199</v>
      </c>
      <c r="E152" s="160" t="s">
        <v>254</v>
      </c>
      <c r="F152" s="161" t="s">
        <v>255</v>
      </c>
      <c r="G152" s="162" t="s">
        <v>208</v>
      </c>
      <c r="H152" s="163">
        <v>300</v>
      </c>
      <c r="I152" s="164"/>
      <c r="J152" s="165">
        <f t="shared" si="10"/>
        <v>0</v>
      </c>
      <c r="K152" s="166"/>
      <c r="L152" s="30"/>
      <c r="M152" s="167" t="s">
        <v>1</v>
      </c>
      <c r="N152" s="168" t="s">
        <v>45</v>
      </c>
      <c r="O152" s="55"/>
      <c r="P152" s="169">
        <f t="shared" si="11"/>
        <v>0</v>
      </c>
      <c r="Q152" s="169">
        <v>0</v>
      </c>
      <c r="R152" s="169">
        <f t="shared" si="12"/>
        <v>0</v>
      </c>
      <c r="S152" s="169">
        <v>0</v>
      </c>
      <c r="T152" s="170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1" t="s">
        <v>203</v>
      </c>
      <c r="AT152" s="171" t="s">
        <v>199</v>
      </c>
      <c r="AU152" s="171" t="s">
        <v>204</v>
      </c>
      <c r="AY152" s="14" t="s">
        <v>196</v>
      </c>
      <c r="BE152" s="172">
        <f t="shared" si="14"/>
        <v>0</v>
      </c>
      <c r="BF152" s="172">
        <f t="shared" si="15"/>
        <v>0</v>
      </c>
      <c r="BG152" s="172">
        <f t="shared" si="16"/>
        <v>0</v>
      </c>
      <c r="BH152" s="172">
        <f t="shared" si="17"/>
        <v>0</v>
      </c>
      <c r="BI152" s="172">
        <f t="shared" si="18"/>
        <v>0</v>
      </c>
      <c r="BJ152" s="14" t="s">
        <v>204</v>
      </c>
      <c r="BK152" s="172">
        <f t="shared" si="19"/>
        <v>0</v>
      </c>
      <c r="BL152" s="14" t="s">
        <v>203</v>
      </c>
      <c r="BM152" s="171" t="s">
        <v>256</v>
      </c>
    </row>
    <row r="153" spans="1:65" s="2" customFormat="1" ht="16.5" customHeight="1">
      <c r="A153" s="29"/>
      <c r="B153" s="158"/>
      <c r="C153" s="159" t="s">
        <v>257</v>
      </c>
      <c r="D153" s="159" t="s">
        <v>199</v>
      </c>
      <c r="E153" s="160" t="s">
        <v>258</v>
      </c>
      <c r="F153" s="161" t="s">
        <v>259</v>
      </c>
      <c r="G153" s="162" t="s">
        <v>208</v>
      </c>
      <c r="H153" s="163">
        <v>107.28</v>
      </c>
      <c r="I153" s="164"/>
      <c r="J153" s="165">
        <f t="shared" si="10"/>
        <v>0</v>
      </c>
      <c r="K153" s="166"/>
      <c r="L153" s="30"/>
      <c r="M153" s="167" t="s">
        <v>1</v>
      </c>
      <c r="N153" s="168" t="s">
        <v>45</v>
      </c>
      <c r="O153" s="55"/>
      <c r="P153" s="169">
        <f t="shared" si="11"/>
        <v>0</v>
      </c>
      <c r="Q153" s="169">
        <v>0</v>
      </c>
      <c r="R153" s="169">
        <f t="shared" si="12"/>
        <v>0</v>
      </c>
      <c r="S153" s="169">
        <v>0</v>
      </c>
      <c r="T153" s="170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1" t="s">
        <v>203</v>
      </c>
      <c r="AT153" s="171" t="s">
        <v>199</v>
      </c>
      <c r="AU153" s="171" t="s">
        <v>204</v>
      </c>
      <c r="AY153" s="14" t="s">
        <v>196</v>
      </c>
      <c r="BE153" s="172">
        <f t="shared" si="14"/>
        <v>0</v>
      </c>
      <c r="BF153" s="172">
        <f t="shared" si="15"/>
        <v>0</v>
      </c>
      <c r="BG153" s="172">
        <f t="shared" si="16"/>
        <v>0</v>
      </c>
      <c r="BH153" s="172">
        <f t="shared" si="17"/>
        <v>0</v>
      </c>
      <c r="BI153" s="172">
        <f t="shared" si="18"/>
        <v>0</v>
      </c>
      <c r="BJ153" s="14" t="s">
        <v>204</v>
      </c>
      <c r="BK153" s="172">
        <f t="shared" si="19"/>
        <v>0</v>
      </c>
      <c r="BL153" s="14" t="s">
        <v>203</v>
      </c>
      <c r="BM153" s="171" t="s">
        <v>260</v>
      </c>
    </row>
    <row r="154" spans="1:65" s="12" customFormat="1" ht="22.9" customHeight="1">
      <c r="B154" s="145"/>
      <c r="D154" s="146" t="s">
        <v>78</v>
      </c>
      <c r="E154" s="156" t="s">
        <v>224</v>
      </c>
      <c r="F154" s="156" t="s">
        <v>261</v>
      </c>
      <c r="I154" s="148"/>
      <c r="J154" s="157">
        <f>BK154</f>
        <v>0</v>
      </c>
      <c r="L154" s="145"/>
      <c r="M154" s="150"/>
      <c r="N154" s="151"/>
      <c r="O154" s="151"/>
      <c r="P154" s="152">
        <f>SUM(P155:P230)</f>
        <v>0</v>
      </c>
      <c r="Q154" s="151"/>
      <c r="R154" s="152">
        <f>SUM(R155:R230)</f>
        <v>266.17899595000006</v>
      </c>
      <c r="S154" s="151"/>
      <c r="T154" s="153">
        <f>SUM(T155:T230)</f>
        <v>0</v>
      </c>
      <c r="AR154" s="146" t="s">
        <v>87</v>
      </c>
      <c r="AT154" s="154" t="s">
        <v>78</v>
      </c>
      <c r="AU154" s="154" t="s">
        <v>87</v>
      </c>
      <c r="AY154" s="146" t="s">
        <v>196</v>
      </c>
      <c r="BK154" s="155">
        <f>SUM(BK155:BK230)</f>
        <v>0</v>
      </c>
    </row>
    <row r="155" spans="1:65" s="2" customFormat="1" ht="16.5" customHeight="1">
      <c r="A155" s="29"/>
      <c r="B155" s="158"/>
      <c r="C155" s="159" t="s">
        <v>8</v>
      </c>
      <c r="D155" s="159" t="s">
        <v>199</v>
      </c>
      <c r="E155" s="160" t="s">
        <v>262</v>
      </c>
      <c r="F155" s="161" t="s">
        <v>263</v>
      </c>
      <c r="G155" s="162" t="s">
        <v>208</v>
      </c>
      <c r="H155" s="163">
        <v>4.5629999999999997</v>
      </c>
      <c r="I155" s="164"/>
      <c r="J155" s="165">
        <f t="shared" ref="J155:J186" si="20">ROUND(I155*H155,2)</f>
        <v>0</v>
      </c>
      <c r="K155" s="166"/>
      <c r="L155" s="30"/>
      <c r="M155" s="167" t="s">
        <v>1</v>
      </c>
      <c r="N155" s="168" t="s">
        <v>45</v>
      </c>
      <c r="O155" s="55"/>
      <c r="P155" s="169">
        <f t="shared" ref="P155:P186" si="21">O155*H155</f>
        <v>0</v>
      </c>
      <c r="Q155" s="169">
        <v>3.3579999999999999E-2</v>
      </c>
      <c r="R155" s="169">
        <f t="shared" ref="R155:R186" si="22">Q155*H155</f>
        <v>0.15322553999999999</v>
      </c>
      <c r="S155" s="169">
        <v>0</v>
      </c>
      <c r="T155" s="170">
        <f t="shared" ref="T155:T186" si="23"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1" t="s">
        <v>203</v>
      </c>
      <c r="AT155" s="171" t="s">
        <v>199</v>
      </c>
      <c r="AU155" s="171" t="s">
        <v>204</v>
      </c>
      <c r="AY155" s="14" t="s">
        <v>196</v>
      </c>
      <c r="BE155" s="172">
        <f t="shared" ref="BE155:BE186" si="24">IF(N155="základní",J155,0)</f>
        <v>0</v>
      </c>
      <c r="BF155" s="172">
        <f t="shared" ref="BF155:BF186" si="25">IF(N155="snížená",J155,0)</f>
        <v>0</v>
      </c>
      <c r="BG155" s="172">
        <f t="shared" ref="BG155:BG186" si="26">IF(N155="zákl. přenesená",J155,0)</f>
        <v>0</v>
      </c>
      <c r="BH155" s="172">
        <f t="shared" ref="BH155:BH186" si="27">IF(N155="sníž. přenesená",J155,0)</f>
        <v>0</v>
      </c>
      <c r="BI155" s="172">
        <f t="shared" ref="BI155:BI186" si="28">IF(N155="nulová",J155,0)</f>
        <v>0</v>
      </c>
      <c r="BJ155" s="14" t="s">
        <v>204</v>
      </c>
      <c r="BK155" s="172">
        <f t="shared" ref="BK155:BK186" si="29">ROUND(I155*H155,2)</f>
        <v>0</v>
      </c>
      <c r="BL155" s="14" t="s">
        <v>203</v>
      </c>
      <c r="BM155" s="171" t="s">
        <v>264</v>
      </c>
    </row>
    <row r="156" spans="1:65" s="2" customFormat="1" ht="16.5" customHeight="1">
      <c r="A156" s="29"/>
      <c r="B156" s="158"/>
      <c r="C156" s="159" t="s">
        <v>265</v>
      </c>
      <c r="D156" s="159" t="s">
        <v>199</v>
      </c>
      <c r="E156" s="160" t="s">
        <v>258</v>
      </c>
      <c r="F156" s="161" t="s">
        <v>259</v>
      </c>
      <c r="G156" s="162" t="s">
        <v>208</v>
      </c>
      <c r="H156" s="163">
        <v>6.7649999999999997</v>
      </c>
      <c r="I156" s="164"/>
      <c r="J156" s="165">
        <f t="shared" si="20"/>
        <v>0</v>
      </c>
      <c r="K156" s="166"/>
      <c r="L156" s="30"/>
      <c r="M156" s="167" t="s">
        <v>1</v>
      </c>
      <c r="N156" s="168" t="s">
        <v>45</v>
      </c>
      <c r="O156" s="55"/>
      <c r="P156" s="169">
        <f t="shared" si="21"/>
        <v>0</v>
      </c>
      <c r="Q156" s="169">
        <v>0</v>
      </c>
      <c r="R156" s="169">
        <f t="shared" si="22"/>
        <v>0</v>
      </c>
      <c r="S156" s="169">
        <v>0</v>
      </c>
      <c r="T156" s="170">
        <f t="shared" si="2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1" t="s">
        <v>203</v>
      </c>
      <c r="AT156" s="171" t="s">
        <v>199</v>
      </c>
      <c r="AU156" s="171" t="s">
        <v>204</v>
      </c>
      <c r="AY156" s="14" t="s">
        <v>196</v>
      </c>
      <c r="BE156" s="172">
        <f t="shared" si="24"/>
        <v>0</v>
      </c>
      <c r="BF156" s="172">
        <f t="shared" si="25"/>
        <v>0</v>
      </c>
      <c r="BG156" s="172">
        <f t="shared" si="26"/>
        <v>0</v>
      </c>
      <c r="BH156" s="172">
        <f t="shared" si="27"/>
        <v>0</v>
      </c>
      <c r="BI156" s="172">
        <f t="shared" si="28"/>
        <v>0</v>
      </c>
      <c r="BJ156" s="14" t="s">
        <v>204</v>
      </c>
      <c r="BK156" s="172">
        <f t="shared" si="29"/>
        <v>0</v>
      </c>
      <c r="BL156" s="14" t="s">
        <v>203</v>
      </c>
      <c r="BM156" s="171" t="s">
        <v>266</v>
      </c>
    </row>
    <row r="157" spans="1:65" s="2" customFormat="1" ht="16.5" customHeight="1">
      <c r="A157" s="29"/>
      <c r="B157" s="158"/>
      <c r="C157" s="159" t="s">
        <v>267</v>
      </c>
      <c r="D157" s="159" t="s">
        <v>199</v>
      </c>
      <c r="E157" s="160" t="s">
        <v>268</v>
      </c>
      <c r="F157" s="161" t="s">
        <v>269</v>
      </c>
      <c r="G157" s="162" t="s">
        <v>208</v>
      </c>
      <c r="H157" s="163">
        <v>272.16000000000003</v>
      </c>
      <c r="I157" s="164"/>
      <c r="J157" s="165">
        <f t="shared" si="20"/>
        <v>0</v>
      </c>
      <c r="K157" s="166"/>
      <c r="L157" s="30"/>
      <c r="M157" s="167" t="s">
        <v>1</v>
      </c>
      <c r="N157" s="168" t="s">
        <v>45</v>
      </c>
      <c r="O157" s="55"/>
      <c r="P157" s="169">
        <f t="shared" si="21"/>
        <v>0</v>
      </c>
      <c r="Q157" s="169">
        <v>2.5999999999999998E-4</v>
      </c>
      <c r="R157" s="169">
        <f t="shared" si="22"/>
        <v>7.0761599999999994E-2</v>
      </c>
      <c r="S157" s="169">
        <v>0</v>
      </c>
      <c r="T157" s="170">
        <f t="shared" si="2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1" t="s">
        <v>203</v>
      </c>
      <c r="AT157" s="171" t="s">
        <v>199</v>
      </c>
      <c r="AU157" s="171" t="s">
        <v>204</v>
      </c>
      <c r="AY157" s="14" t="s">
        <v>196</v>
      </c>
      <c r="BE157" s="172">
        <f t="shared" si="24"/>
        <v>0</v>
      </c>
      <c r="BF157" s="172">
        <f t="shared" si="25"/>
        <v>0</v>
      </c>
      <c r="BG157" s="172">
        <f t="shared" si="26"/>
        <v>0</v>
      </c>
      <c r="BH157" s="172">
        <f t="shared" si="27"/>
        <v>0</v>
      </c>
      <c r="BI157" s="172">
        <f t="shared" si="28"/>
        <v>0</v>
      </c>
      <c r="BJ157" s="14" t="s">
        <v>204</v>
      </c>
      <c r="BK157" s="172">
        <f t="shared" si="29"/>
        <v>0</v>
      </c>
      <c r="BL157" s="14" t="s">
        <v>203</v>
      </c>
      <c r="BM157" s="171" t="s">
        <v>270</v>
      </c>
    </row>
    <row r="158" spans="1:65" s="2" customFormat="1" ht="16.5" customHeight="1">
      <c r="A158" s="29"/>
      <c r="B158" s="158"/>
      <c r="C158" s="159" t="s">
        <v>271</v>
      </c>
      <c r="D158" s="159" t="s">
        <v>199</v>
      </c>
      <c r="E158" s="160" t="s">
        <v>272</v>
      </c>
      <c r="F158" s="161" t="s">
        <v>273</v>
      </c>
      <c r="G158" s="162" t="s">
        <v>208</v>
      </c>
      <c r="H158" s="163">
        <v>136.08000000000001</v>
      </c>
      <c r="I158" s="164"/>
      <c r="J158" s="165">
        <f t="shared" si="20"/>
        <v>0</v>
      </c>
      <c r="K158" s="166"/>
      <c r="L158" s="30"/>
      <c r="M158" s="167" t="s">
        <v>1</v>
      </c>
      <c r="N158" s="168" t="s">
        <v>45</v>
      </c>
      <c r="O158" s="55"/>
      <c r="P158" s="169">
        <f t="shared" si="21"/>
        <v>0</v>
      </c>
      <c r="Q158" s="169">
        <v>5.4599999999999996E-3</v>
      </c>
      <c r="R158" s="169">
        <f t="shared" si="22"/>
        <v>0.74299680000000001</v>
      </c>
      <c r="S158" s="169">
        <v>0</v>
      </c>
      <c r="T158" s="170">
        <f t="shared" si="2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1" t="s">
        <v>203</v>
      </c>
      <c r="AT158" s="171" t="s">
        <v>199</v>
      </c>
      <c r="AU158" s="171" t="s">
        <v>204</v>
      </c>
      <c r="AY158" s="14" t="s">
        <v>196</v>
      </c>
      <c r="BE158" s="172">
        <f t="shared" si="24"/>
        <v>0</v>
      </c>
      <c r="BF158" s="172">
        <f t="shared" si="25"/>
        <v>0</v>
      </c>
      <c r="BG158" s="172">
        <f t="shared" si="26"/>
        <v>0</v>
      </c>
      <c r="BH158" s="172">
        <f t="shared" si="27"/>
        <v>0</v>
      </c>
      <c r="BI158" s="172">
        <f t="shared" si="28"/>
        <v>0</v>
      </c>
      <c r="BJ158" s="14" t="s">
        <v>204</v>
      </c>
      <c r="BK158" s="172">
        <f t="shared" si="29"/>
        <v>0</v>
      </c>
      <c r="BL158" s="14" t="s">
        <v>203</v>
      </c>
      <c r="BM158" s="171" t="s">
        <v>274</v>
      </c>
    </row>
    <row r="159" spans="1:65" s="2" customFormat="1" ht="16.5" customHeight="1">
      <c r="A159" s="29"/>
      <c r="B159" s="158"/>
      <c r="C159" s="159" t="s">
        <v>275</v>
      </c>
      <c r="D159" s="159" t="s">
        <v>199</v>
      </c>
      <c r="E159" s="160" t="s">
        <v>276</v>
      </c>
      <c r="F159" s="161" t="s">
        <v>277</v>
      </c>
      <c r="G159" s="162" t="s">
        <v>208</v>
      </c>
      <c r="H159" s="163">
        <v>2449.44</v>
      </c>
      <c r="I159" s="164"/>
      <c r="J159" s="165">
        <f t="shared" si="20"/>
        <v>0</v>
      </c>
      <c r="K159" s="166"/>
      <c r="L159" s="30"/>
      <c r="M159" s="167" t="s">
        <v>1</v>
      </c>
      <c r="N159" s="168" t="s">
        <v>45</v>
      </c>
      <c r="O159" s="55"/>
      <c r="P159" s="169">
        <f t="shared" si="21"/>
        <v>0</v>
      </c>
      <c r="Q159" s="169">
        <v>2.0999999999999999E-3</v>
      </c>
      <c r="R159" s="169">
        <f t="shared" si="22"/>
        <v>5.1438239999999995</v>
      </c>
      <c r="S159" s="169">
        <v>0</v>
      </c>
      <c r="T159" s="170">
        <f t="shared" si="2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1" t="s">
        <v>203</v>
      </c>
      <c r="AT159" s="171" t="s">
        <v>199</v>
      </c>
      <c r="AU159" s="171" t="s">
        <v>204</v>
      </c>
      <c r="AY159" s="14" t="s">
        <v>196</v>
      </c>
      <c r="BE159" s="172">
        <f t="shared" si="24"/>
        <v>0</v>
      </c>
      <c r="BF159" s="172">
        <f t="shared" si="25"/>
        <v>0</v>
      </c>
      <c r="BG159" s="172">
        <f t="shared" si="26"/>
        <v>0</v>
      </c>
      <c r="BH159" s="172">
        <f t="shared" si="27"/>
        <v>0</v>
      </c>
      <c r="BI159" s="172">
        <f t="shared" si="28"/>
        <v>0</v>
      </c>
      <c r="BJ159" s="14" t="s">
        <v>204</v>
      </c>
      <c r="BK159" s="172">
        <f t="shared" si="29"/>
        <v>0</v>
      </c>
      <c r="BL159" s="14" t="s">
        <v>203</v>
      </c>
      <c r="BM159" s="171" t="s">
        <v>278</v>
      </c>
    </row>
    <row r="160" spans="1:65" s="2" customFormat="1" ht="21.75" customHeight="1">
      <c r="A160" s="29"/>
      <c r="B160" s="158"/>
      <c r="C160" s="159" t="s">
        <v>279</v>
      </c>
      <c r="D160" s="159" t="s">
        <v>199</v>
      </c>
      <c r="E160" s="160" t="s">
        <v>280</v>
      </c>
      <c r="F160" s="161" t="s">
        <v>281</v>
      </c>
      <c r="G160" s="162" t="s">
        <v>208</v>
      </c>
      <c r="H160" s="163">
        <v>237.33</v>
      </c>
      <c r="I160" s="164"/>
      <c r="J160" s="165">
        <f t="shared" si="20"/>
        <v>0</v>
      </c>
      <c r="K160" s="166"/>
      <c r="L160" s="30"/>
      <c r="M160" s="167" t="s">
        <v>1</v>
      </c>
      <c r="N160" s="168" t="s">
        <v>45</v>
      </c>
      <c r="O160" s="55"/>
      <c r="P160" s="169">
        <f t="shared" si="21"/>
        <v>0</v>
      </c>
      <c r="Q160" s="169">
        <v>9.2899999999999996E-3</v>
      </c>
      <c r="R160" s="169">
        <f t="shared" si="22"/>
        <v>2.2047957</v>
      </c>
      <c r="S160" s="169">
        <v>0</v>
      </c>
      <c r="T160" s="170">
        <f t="shared" si="2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1" t="s">
        <v>203</v>
      </c>
      <c r="AT160" s="171" t="s">
        <v>199</v>
      </c>
      <c r="AU160" s="171" t="s">
        <v>204</v>
      </c>
      <c r="AY160" s="14" t="s">
        <v>196</v>
      </c>
      <c r="BE160" s="172">
        <f t="shared" si="24"/>
        <v>0</v>
      </c>
      <c r="BF160" s="172">
        <f t="shared" si="25"/>
        <v>0</v>
      </c>
      <c r="BG160" s="172">
        <f t="shared" si="26"/>
        <v>0</v>
      </c>
      <c r="BH160" s="172">
        <f t="shared" si="27"/>
        <v>0</v>
      </c>
      <c r="BI160" s="172">
        <f t="shared" si="28"/>
        <v>0</v>
      </c>
      <c r="BJ160" s="14" t="s">
        <v>204</v>
      </c>
      <c r="BK160" s="172">
        <f t="shared" si="29"/>
        <v>0</v>
      </c>
      <c r="BL160" s="14" t="s">
        <v>203</v>
      </c>
      <c r="BM160" s="171" t="s">
        <v>282</v>
      </c>
    </row>
    <row r="161" spans="1:65" s="2" customFormat="1" ht="16.5" customHeight="1">
      <c r="A161" s="29"/>
      <c r="B161" s="158"/>
      <c r="C161" s="173" t="s">
        <v>7</v>
      </c>
      <c r="D161" s="173" t="s">
        <v>214</v>
      </c>
      <c r="E161" s="174" t="s">
        <v>283</v>
      </c>
      <c r="F161" s="175" t="s">
        <v>284</v>
      </c>
      <c r="G161" s="176" t="s">
        <v>208</v>
      </c>
      <c r="H161" s="177">
        <v>242.077</v>
      </c>
      <c r="I161" s="178"/>
      <c r="J161" s="179">
        <f t="shared" si="20"/>
        <v>0</v>
      </c>
      <c r="K161" s="180"/>
      <c r="L161" s="181"/>
      <c r="M161" s="182" t="s">
        <v>1</v>
      </c>
      <c r="N161" s="183" t="s">
        <v>45</v>
      </c>
      <c r="O161" s="55"/>
      <c r="P161" s="169">
        <f t="shared" si="21"/>
        <v>0</v>
      </c>
      <c r="Q161" s="169">
        <v>6.0000000000000001E-3</v>
      </c>
      <c r="R161" s="169">
        <f t="shared" si="22"/>
        <v>1.4524619999999999</v>
      </c>
      <c r="S161" s="169">
        <v>0</v>
      </c>
      <c r="T161" s="170">
        <f t="shared" si="2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1" t="s">
        <v>217</v>
      </c>
      <c r="AT161" s="171" t="s">
        <v>214</v>
      </c>
      <c r="AU161" s="171" t="s">
        <v>204</v>
      </c>
      <c r="AY161" s="14" t="s">
        <v>196</v>
      </c>
      <c r="BE161" s="172">
        <f t="shared" si="24"/>
        <v>0</v>
      </c>
      <c r="BF161" s="172">
        <f t="shared" si="25"/>
        <v>0</v>
      </c>
      <c r="BG161" s="172">
        <f t="shared" si="26"/>
        <v>0</v>
      </c>
      <c r="BH161" s="172">
        <f t="shared" si="27"/>
        <v>0</v>
      </c>
      <c r="BI161" s="172">
        <f t="shared" si="28"/>
        <v>0</v>
      </c>
      <c r="BJ161" s="14" t="s">
        <v>204</v>
      </c>
      <c r="BK161" s="172">
        <f t="shared" si="29"/>
        <v>0</v>
      </c>
      <c r="BL161" s="14" t="s">
        <v>203</v>
      </c>
      <c r="BM161" s="171" t="s">
        <v>285</v>
      </c>
    </row>
    <row r="162" spans="1:65" s="2" customFormat="1" ht="16.5" customHeight="1">
      <c r="A162" s="29"/>
      <c r="B162" s="158"/>
      <c r="C162" s="159" t="s">
        <v>286</v>
      </c>
      <c r="D162" s="159" t="s">
        <v>199</v>
      </c>
      <c r="E162" s="160" t="s">
        <v>287</v>
      </c>
      <c r="F162" s="161" t="s">
        <v>288</v>
      </c>
      <c r="G162" s="162" t="s">
        <v>208</v>
      </c>
      <c r="H162" s="163">
        <v>118.666</v>
      </c>
      <c r="I162" s="164"/>
      <c r="J162" s="165">
        <f t="shared" si="20"/>
        <v>0</v>
      </c>
      <c r="K162" s="166"/>
      <c r="L162" s="30"/>
      <c r="M162" s="167" t="s">
        <v>1</v>
      </c>
      <c r="N162" s="168" t="s">
        <v>45</v>
      </c>
      <c r="O162" s="55"/>
      <c r="P162" s="169">
        <f t="shared" si="21"/>
        <v>0</v>
      </c>
      <c r="Q162" s="169">
        <v>4.0000000000000003E-5</v>
      </c>
      <c r="R162" s="169">
        <f t="shared" si="22"/>
        <v>4.7466399999999999E-3</v>
      </c>
      <c r="S162" s="169">
        <v>0</v>
      </c>
      <c r="T162" s="170">
        <f t="shared" si="2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1" t="s">
        <v>203</v>
      </c>
      <c r="AT162" s="171" t="s">
        <v>199</v>
      </c>
      <c r="AU162" s="171" t="s">
        <v>204</v>
      </c>
      <c r="AY162" s="14" t="s">
        <v>196</v>
      </c>
      <c r="BE162" s="172">
        <f t="shared" si="24"/>
        <v>0</v>
      </c>
      <c r="BF162" s="172">
        <f t="shared" si="25"/>
        <v>0</v>
      </c>
      <c r="BG162" s="172">
        <f t="shared" si="26"/>
        <v>0</v>
      </c>
      <c r="BH162" s="172">
        <f t="shared" si="27"/>
        <v>0</v>
      </c>
      <c r="BI162" s="172">
        <f t="shared" si="28"/>
        <v>0</v>
      </c>
      <c r="BJ162" s="14" t="s">
        <v>204</v>
      </c>
      <c r="BK162" s="172">
        <f t="shared" si="29"/>
        <v>0</v>
      </c>
      <c r="BL162" s="14" t="s">
        <v>203</v>
      </c>
      <c r="BM162" s="171" t="s">
        <v>289</v>
      </c>
    </row>
    <row r="163" spans="1:65" s="2" customFormat="1" ht="16.5" customHeight="1">
      <c r="A163" s="29"/>
      <c r="B163" s="158"/>
      <c r="C163" s="159" t="s">
        <v>290</v>
      </c>
      <c r="D163" s="159" t="s">
        <v>199</v>
      </c>
      <c r="E163" s="160" t="s">
        <v>291</v>
      </c>
      <c r="F163" s="161" t="s">
        <v>292</v>
      </c>
      <c r="G163" s="162" t="s">
        <v>208</v>
      </c>
      <c r="H163" s="163">
        <v>237.33</v>
      </c>
      <c r="I163" s="164"/>
      <c r="J163" s="165">
        <f t="shared" si="20"/>
        <v>0</v>
      </c>
      <c r="K163" s="166"/>
      <c r="L163" s="30"/>
      <c r="M163" s="167" t="s">
        <v>1</v>
      </c>
      <c r="N163" s="168" t="s">
        <v>45</v>
      </c>
      <c r="O163" s="55"/>
      <c r="P163" s="169">
        <f t="shared" si="21"/>
        <v>0</v>
      </c>
      <c r="Q163" s="169">
        <v>9.0000000000000006E-5</v>
      </c>
      <c r="R163" s="169">
        <f t="shared" si="22"/>
        <v>2.1359700000000002E-2</v>
      </c>
      <c r="S163" s="169">
        <v>0</v>
      </c>
      <c r="T163" s="170">
        <f t="shared" si="2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1" t="s">
        <v>203</v>
      </c>
      <c r="AT163" s="171" t="s">
        <v>199</v>
      </c>
      <c r="AU163" s="171" t="s">
        <v>204</v>
      </c>
      <c r="AY163" s="14" t="s">
        <v>196</v>
      </c>
      <c r="BE163" s="172">
        <f t="shared" si="24"/>
        <v>0</v>
      </c>
      <c r="BF163" s="172">
        <f t="shared" si="25"/>
        <v>0</v>
      </c>
      <c r="BG163" s="172">
        <f t="shared" si="26"/>
        <v>0</v>
      </c>
      <c r="BH163" s="172">
        <f t="shared" si="27"/>
        <v>0</v>
      </c>
      <c r="BI163" s="172">
        <f t="shared" si="28"/>
        <v>0</v>
      </c>
      <c r="BJ163" s="14" t="s">
        <v>204</v>
      </c>
      <c r="BK163" s="172">
        <f t="shared" si="29"/>
        <v>0</v>
      </c>
      <c r="BL163" s="14" t="s">
        <v>203</v>
      </c>
      <c r="BM163" s="171" t="s">
        <v>293</v>
      </c>
    </row>
    <row r="164" spans="1:65" s="2" customFormat="1" ht="21.75" customHeight="1">
      <c r="A164" s="29"/>
      <c r="B164" s="158"/>
      <c r="C164" s="159" t="s">
        <v>294</v>
      </c>
      <c r="D164" s="159" t="s">
        <v>199</v>
      </c>
      <c r="E164" s="160" t="s">
        <v>295</v>
      </c>
      <c r="F164" s="161" t="s">
        <v>296</v>
      </c>
      <c r="G164" s="162" t="s">
        <v>208</v>
      </c>
      <c r="H164" s="163">
        <v>237.33</v>
      </c>
      <c r="I164" s="164"/>
      <c r="J164" s="165">
        <f t="shared" si="20"/>
        <v>0</v>
      </c>
      <c r="K164" s="166"/>
      <c r="L164" s="30"/>
      <c r="M164" s="167" t="s">
        <v>1</v>
      </c>
      <c r="N164" s="168" t="s">
        <v>45</v>
      </c>
      <c r="O164" s="55"/>
      <c r="P164" s="169">
        <f t="shared" si="21"/>
        <v>0</v>
      </c>
      <c r="Q164" s="169">
        <v>3.48E-3</v>
      </c>
      <c r="R164" s="169">
        <f t="shared" si="22"/>
        <v>0.8259084000000001</v>
      </c>
      <c r="S164" s="169">
        <v>0</v>
      </c>
      <c r="T164" s="170">
        <f t="shared" si="2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1" t="s">
        <v>203</v>
      </c>
      <c r="AT164" s="171" t="s">
        <v>199</v>
      </c>
      <c r="AU164" s="171" t="s">
        <v>204</v>
      </c>
      <c r="AY164" s="14" t="s">
        <v>196</v>
      </c>
      <c r="BE164" s="172">
        <f t="shared" si="24"/>
        <v>0</v>
      </c>
      <c r="BF164" s="172">
        <f t="shared" si="25"/>
        <v>0</v>
      </c>
      <c r="BG164" s="172">
        <f t="shared" si="26"/>
        <v>0</v>
      </c>
      <c r="BH164" s="172">
        <f t="shared" si="27"/>
        <v>0</v>
      </c>
      <c r="BI164" s="172">
        <f t="shared" si="28"/>
        <v>0</v>
      </c>
      <c r="BJ164" s="14" t="s">
        <v>204</v>
      </c>
      <c r="BK164" s="172">
        <f t="shared" si="29"/>
        <v>0</v>
      </c>
      <c r="BL164" s="14" t="s">
        <v>203</v>
      </c>
      <c r="BM164" s="171" t="s">
        <v>297</v>
      </c>
    </row>
    <row r="165" spans="1:65" s="2" customFormat="1" ht="16.5" customHeight="1">
      <c r="A165" s="29"/>
      <c r="B165" s="158"/>
      <c r="C165" s="159" t="s">
        <v>298</v>
      </c>
      <c r="D165" s="159" t="s">
        <v>199</v>
      </c>
      <c r="E165" s="160" t="s">
        <v>299</v>
      </c>
      <c r="F165" s="161" t="s">
        <v>300</v>
      </c>
      <c r="G165" s="162" t="s">
        <v>208</v>
      </c>
      <c r="H165" s="163">
        <v>2348.6329999999998</v>
      </c>
      <c r="I165" s="164"/>
      <c r="J165" s="165">
        <f t="shared" si="20"/>
        <v>0</v>
      </c>
      <c r="K165" s="166"/>
      <c r="L165" s="30"/>
      <c r="M165" s="167" t="s">
        <v>1</v>
      </c>
      <c r="N165" s="168" t="s">
        <v>45</v>
      </c>
      <c r="O165" s="55"/>
      <c r="P165" s="169">
        <f t="shared" si="21"/>
        <v>0</v>
      </c>
      <c r="Q165" s="169">
        <v>2.5999999999999998E-4</v>
      </c>
      <c r="R165" s="169">
        <f t="shared" si="22"/>
        <v>0.61064457999999988</v>
      </c>
      <c r="S165" s="169">
        <v>0</v>
      </c>
      <c r="T165" s="170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1" t="s">
        <v>203</v>
      </c>
      <c r="AT165" s="171" t="s">
        <v>199</v>
      </c>
      <c r="AU165" s="171" t="s">
        <v>204</v>
      </c>
      <c r="AY165" s="14" t="s">
        <v>196</v>
      </c>
      <c r="BE165" s="172">
        <f t="shared" si="24"/>
        <v>0</v>
      </c>
      <c r="BF165" s="172">
        <f t="shared" si="25"/>
        <v>0</v>
      </c>
      <c r="BG165" s="172">
        <f t="shared" si="26"/>
        <v>0</v>
      </c>
      <c r="BH165" s="172">
        <f t="shared" si="27"/>
        <v>0</v>
      </c>
      <c r="BI165" s="172">
        <f t="shared" si="28"/>
        <v>0</v>
      </c>
      <c r="BJ165" s="14" t="s">
        <v>204</v>
      </c>
      <c r="BK165" s="172">
        <f t="shared" si="29"/>
        <v>0</v>
      </c>
      <c r="BL165" s="14" t="s">
        <v>203</v>
      </c>
      <c r="BM165" s="171" t="s">
        <v>301</v>
      </c>
    </row>
    <row r="166" spans="1:65" s="2" customFormat="1" ht="16.5" customHeight="1">
      <c r="A166" s="29"/>
      <c r="B166" s="158"/>
      <c r="C166" s="159" t="s">
        <v>302</v>
      </c>
      <c r="D166" s="159" t="s">
        <v>199</v>
      </c>
      <c r="E166" s="160" t="s">
        <v>299</v>
      </c>
      <c r="F166" s="161" t="s">
        <v>300</v>
      </c>
      <c r="G166" s="162" t="s">
        <v>208</v>
      </c>
      <c r="H166" s="163">
        <v>293.08199999999999</v>
      </c>
      <c r="I166" s="164"/>
      <c r="J166" s="165">
        <f t="shared" si="20"/>
        <v>0</v>
      </c>
      <c r="K166" s="166"/>
      <c r="L166" s="30"/>
      <c r="M166" s="167" t="s">
        <v>1</v>
      </c>
      <c r="N166" s="168" t="s">
        <v>45</v>
      </c>
      <c r="O166" s="55"/>
      <c r="P166" s="169">
        <f t="shared" si="21"/>
        <v>0</v>
      </c>
      <c r="Q166" s="169">
        <v>2.5999999999999998E-4</v>
      </c>
      <c r="R166" s="169">
        <f t="shared" si="22"/>
        <v>7.6201319999999989E-2</v>
      </c>
      <c r="S166" s="169">
        <v>0</v>
      </c>
      <c r="T166" s="170">
        <f t="shared" si="2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1" t="s">
        <v>203</v>
      </c>
      <c r="AT166" s="171" t="s">
        <v>199</v>
      </c>
      <c r="AU166" s="171" t="s">
        <v>204</v>
      </c>
      <c r="AY166" s="14" t="s">
        <v>196</v>
      </c>
      <c r="BE166" s="172">
        <f t="shared" si="24"/>
        <v>0</v>
      </c>
      <c r="BF166" s="172">
        <f t="shared" si="25"/>
        <v>0</v>
      </c>
      <c r="BG166" s="172">
        <f t="shared" si="26"/>
        <v>0</v>
      </c>
      <c r="BH166" s="172">
        <f t="shared" si="27"/>
        <v>0</v>
      </c>
      <c r="BI166" s="172">
        <f t="shared" si="28"/>
        <v>0</v>
      </c>
      <c r="BJ166" s="14" t="s">
        <v>204</v>
      </c>
      <c r="BK166" s="172">
        <f t="shared" si="29"/>
        <v>0</v>
      </c>
      <c r="BL166" s="14" t="s">
        <v>203</v>
      </c>
      <c r="BM166" s="171" t="s">
        <v>303</v>
      </c>
    </row>
    <row r="167" spans="1:65" s="2" customFormat="1" ht="16.5" customHeight="1">
      <c r="A167" s="29"/>
      <c r="B167" s="158"/>
      <c r="C167" s="159" t="s">
        <v>304</v>
      </c>
      <c r="D167" s="159" t="s">
        <v>199</v>
      </c>
      <c r="E167" s="160" t="s">
        <v>305</v>
      </c>
      <c r="F167" s="161" t="s">
        <v>306</v>
      </c>
      <c r="G167" s="162" t="s">
        <v>208</v>
      </c>
      <c r="H167" s="163">
        <v>1192.9880000000001</v>
      </c>
      <c r="I167" s="164"/>
      <c r="J167" s="165">
        <f t="shared" si="20"/>
        <v>0</v>
      </c>
      <c r="K167" s="166"/>
      <c r="L167" s="30"/>
      <c r="M167" s="167" t="s">
        <v>1</v>
      </c>
      <c r="N167" s="168" t="s">
        <v>45</v>
      </c>
      <c r="O167" s="55"/>
      <c r="P167" s="169">
        <f t="shared" si="21"/>
        <v>0</v>
      </c>
      <c r="Q167" s="169">
        <v>5.4599999999999996E-3</v>
      </c>
      <c r="R167" s="169">
        <f t="shared" si="22"/>
        <v>6.51371448</v>
      </c>
      <c r="S167" s="169">
        <v>0</v>
      </c>
      <c r="T167" s="170">
        <f t="shared" si="2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71" t="s">
        <v>203</v>
      </c>
      <c r="AT167" s="171" t="s">
        <v>199</v>
      </c>
      <c r="AU167" s="171" t="s">
        <v>204</v>
      </c>
      <c r="AY167" s="14" t="s">
        <v>196</v>
      </c>
      <c r="BE167" s="172">
        <f t="shared" si="24"/>
        <v>0</v>
      </c>
      <c r="BF167" s="172">
        <f t="shared" si="25"/>
        <v>0</v>
      </c>
      <c r="BG167" s="172">
        <f t="shared" si="26"/>
        <v>0</v>
      </c>
      <c r="BH167" s="172">
        <f t="shared" si="27"/>
        <v>0</v>
      </c>
      <c r="BI167" s="172">
        <f t="shared" si="28"/>
        <v>0</v>
      </c>
      <c r="BJ167" s="14" t="s">
        <v>204</v>
      </c>
      <c r="BK167" s="172">
        <f t="shared" si="29"/>
        <v>0</v>
      </c>
      <c r="BL167" s="14" t="s">
        <v>203</v>
      </c>
      <c r="BM167" s="171" t="s">
        <v>307</v>
      </c>
    </row>
    <row r="168" spans="1:65" s="2" customFormat="1" ht="16.5" customHeight="1">
      <c r="A168" s="29"/>
      <c r="B168" s="158"/>
      <c r="C168" s="159" t="s">
        <v>308</v>
      </c>
      <c r="D168" s="159" t="s">
        <v>199</v>
      </c>
      <c r="E168" s="160" t="s">
        <v>305</v>
      </c>
      <c r="F168" s="161" t="s">
        <v>306</v>
      </c>
      <c r="G168" s="162" t="s">
        <v>208</v>
      </c>
      <c r="H168" s="163">
        <v>136.041</v>
      </c>
      <c r="I168" s="164"/>
      <c r="J168" s="165">
        <f t="shared" si="20"/>
        <v>0</v>
      </c>
      <c r="K168" s="166"/>
      <c r="L168" s="30"/>
      <c r="M168" s="167" t="s">
        <v>1</v>
      </c>
      <c r="N168" s="168" t="s">
        <v>45</v>
      </c>
      <c r="O168" s="55"/>
      <c r="P168" s="169">
        <f t="shared" si="21"/>
        <v>0</v>
      </c>
      <c r="Q168" s="169">
        <v>5.4599999999999996E-3</v>
      </c>
      <c r="R168" s="169">
        <f t="shared" si="22"/>
        <v>0.74278385999999996</v>
      </c>
      <c r="S168" s="169">
        <v>0</v>
      </c>
      <c r="T168" s="170">
        <f t="shared" si="2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1" t="s">
        <v>203</v>
      </c>
      <c r="AT168" s="171" t="s">
        <v>199</v>
      </c>
      <c r="AU168" s="171" t="s">
        <v>204</v>
      </c>
      <c r="AY168" s="14" t="s">
        <v>196</v>
      </c>
      <c r="BE168" s="172">
        <f t="shared" si="24"/>
        <v>0</v>
      </c>
      <c r="BF168" s="172">
        <f t="shared" si="25"/>
        <v>0</v>
      </c>
      <c r="BG168" s="172">
        <f t="shared" si="26"/>
        <v>0</v>
      </c>
      <c r="BH168" s="172">
        <f t="shared" si="27"/>
        <v>0</v>
      </c>
      <c r="BI168" s="172">
        <f t="shared" si="28"/>
        <v>0</v>
      </c>
      <c r="BJ168" s="14" t="s">
        <v>204</v>
      </c>
      <c r="BK168" s="172">
        <f t="shared" si="29"/>
        <v>0</v>
      </c>
      <c r="BL168" s="14" t="s">
        <v>203</v>
      </c>
      <c r="BM168" s="171" t="s">
        <v>309</v>
      </c>
    </row>
    <row r="169" spans="1:65" s="2" customFormat="1" ht="16.5" customHeight="1">
      <c r="A169" s="29"/>
      <c r="B169" s="158"/>
      <c r="C169" s="159" t="s">
        <v>310</v>
      </c>
      <c r="D169" s="159" t="s">
        <v>199</v>
      </c>
      <c r="E169" s="160" t="s">
        <v>311</v>
      </c>
      <c r="F169" s="161" t="s">
        <v>312</v>
      </c>
      <c r="G169" s="162" t="s">
        <v>208</v>
      </c>
      <c r="H169" s="163">
        <v>21473.784</v>
      </c>
      <c r="I169" s="164"/>
      <c r="J169" s="165">
        <f t="shared" si="20"/>
        <v>0</v>
      </c>
      <c r="K169" s="166"/>
      <c r="L169" s="30"/>
      <c r="M169" s="167" t="s">
        <v>1</v>
      </c>
      <c r="N169" s="168" t="s">
        <v>45</v>
      </c>
      <c r="O169" s="55"/>
      <c r="P169" s="169">
        <f t="shared" si="21"/>
        <v>0</v>
      </c>
      <c r="Q169" s="169">
        <v>2.0999999999999999E-3</v>
      </c>
      <c r="R169" s="169">
        <f t="shared" si="22"/>
        <v>45.094946399999998</v>
      </c>
      <c r="S169" s="169">
        <v>0</v>
      </c>
      <c r="T169" s="170">
        <f t="shared" si="2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71" t="s">
        <v>203</v>
      </c>
      <c r="AT169" s="171" t="s">
        <v>199</v>
      </c>
      <c r="AU169" s="171" t="s">
        <v>204</v>
      </c>
      <c r="AY169" s="14" t="s">
        <v>196</v>
      </c>
      <c r="BE169" s="172">
        <f t="shared" si="24"/>
        <v>0</v>
      </c>
      <c r="BF169" s="172">
        <f t="shared" si="25"/>
        <v>0</v>
      </c>
      <c r="BG169" s="172">
        <f t="shared" si="26"/>
        <v>0</v>
      </c>
      <c r="BH169" s="172">
        <f t="shared" si="27"/>
        <v>0</v>
      </c>
      <c r="BI169" s="172">
        <f t="shared" si="28"/>
        <v>0</v>
      </c>
      <c r="BJ169" s="14" t="s">
        <v>204</v>
      </c>
      <c r="BK169" s="172">
        <f t="shared" si="29"/>
        <v>0</v>
      </c>
      <c r="BL169" s="14" t="s">
        <v>203</v>
      </c>
      <c r="BM169" s="171" t="s">
        <v>313</v>
      </c>
    </row>
    <row r="170" spans="1:65" s="2" customFormat="1" ht="16.5" customHeight="1">
      <c r="A170" s="29"/>
      <c r="B170" s="158"/>
      <c r="C170" s="159" t="s">
        <v>314</v>
      </c>
      <c r="D170" s="159" t="s">
        <v>199</v>
      </c>
      <c r="E170" s="160" t="s">
        <v>311</v>
      </c>
      <c r="F170" s="161" t="s">
        <v>312</v>
      </c>
      <c r="G170" s="162" t="s">
        <v>208</v>
      </c>
      <c r="H170" s="163">
        <v>2448.7379999999998</v>
      </c>
      <c r="I170" s="164"/>
      <c r="J170" s="165">
        <f t="shared" si="20"/>
        <v>0</v>
      </c>
      <c r="K170" s="166"/>
      <c r="L170" s="30"/>
      <c r="M170" s="167" t="s">
        <v>1</v>
      </c>
      <c r="N170" s="168" t="s">
        <v>45</v>
      </c>
      <c r="O170" s="55"/>
      <c r="P170" s="169">
        <f t="shared" si="21"/>
        <v>0</v>
      </c>
      <c r="Q170" s="169">
        <v>2.0999999999999999E-3</v>
      </c>
      <c r="R170" s="169">
        <f t="shared" si="22"/>
        <v>5.142349799999999</v>
      </c>
      <c r="S170" s="169">
        <v>0</v>
      </c>
      <c r="T170" s="170">
        <f t="shared" si="2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71" t="s">
        <v>203</v>
      </c>
      <c r="AT170" s="171" t="s">
        <v>199</v>
      </c>
      <c r="AU170" s="171" t="s">
        <v>204</v>
      </c>
      <c r="AY170" s="14" t="s">
        <v>196</v>
      </c>
      <c r="BE170" s="172">
        <f t="shared" si="24"/>
        <v>0</v>
      </c>
      <c r="BF170" s="172">
        <f t="shared" si="25"/>
        <v>0</v>
      </c>
      <c r="BG170" s="172">
        <f t="shared" si="26"/>
        <v>0</v>
      </c>
      <c r="BH170" s="172">
        <f t="shared" si="27"/>
        <v>0</v>
      </c>
      <c r="BI170" s="172">
        <f t="shared" si="28"/>
        <v>0</v>
      </c>
      <c r="BJ170" s="14" t="s">
        <v>204</v>
      </c>
      <c r="BK170" s="172">
        <f t="shared" si="29"/>
        <v>0</v>
      </c>
      <c r="BL170" s="14" t="s">
        <v>203</v>
      </c>
      <c r="BM170" s="171" t="s">
        <v>315</v>
      </c>
    </row>
    <row r="171" spans="1:65" s="2" customFormat="1" ht="16.5" customHeight="1">
      <c r="A171" s="29"/>
      <c r="B171" s="158"/>
      <c r="C171" s="159" t="s">
        <v>316</v>
      </c>
      <c r="D171" s="159" t="s">
        <v>199</v>
      </c>
      <c r="E171" s="160" t="s">
        <v>317</v>
      </c>
      <c r="F171" s="161" t="s">
        <v>318</v>
      </c>
      <c r="G171" s="162" t="s">
        <v>222</v>
      </c>
      <c r="H171" s="163">
        <v>109.5</v>
      </c>
      <c r="I171" s="164"/>
      <c r="J171" s="165">
        <f t="shared" si="20"/>
        <v>0</v>
      </c>
      <c r="K171" s="166"/>
      <c r="L171" s="30"/>
      <c r="M171" s="167" t="s">
        <v>1</v>
      </c>
      <c r="N171" s="168" t="s">
        <v>45</v>
      </c>
      <c r="O171" s="55"/>
      <c r="P171" s="169">
        <f t="shared" si="21"/>
        <v>0</v>
      </c>
      <c r="Q171" s="169">
        <v>0</v>
      </c>
      <c r="R171" s="169">
        <f t="shared" si="22"/>
        <v>0</v>
      </c>
      <c r="S171" s="169">
        <v>0</v>
      </c>
      <c r="T171" s="170">
        <f t="shared" si="2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71" t="s">
        <v>203</v>
      </c>
      <c r="AT171" s="171" t="s">
        <v>199</v>
      </c>
      <c r="AU171" s="171" t="s">
        <v>204</v>
      </c>
      <c r="AY171" s="14" t="s">
        <v>196</v>
      </c>
      <c r="BE171" s="172">
        <f t="shared" si="24"/>
        <v>0</v>
      </c>
      <c r="BF171" s="172">
        <f t="shared" si="25"/>
        <v>0</v>
      </c>
      <c r="BG171" s="172">
        <f t="shared" si="26"/>
        <v>0</v>
      </c>
      <c r="BH171" s="172">
        <f t="shared" si="27"/>
        <v>0</v>
      </c>
      <c r="BI171" s="172">
        <f t="shared" si="28"/>
        <v>0</v>
      </c>
      <c r="BJ171" s="14" t="s">
        <v>204</v>
      </c>
      <c r="BK171" s="172">
        <f t="shared" si="29"/>
        <v>0</v>
      </c>
      <c r="BL171" s="14" t="s">
        <v>203</v>
      </c>
      <c r="BM171" s="171" t="s">
        <v>319</v>
      </c>
    </row>
    <row r="172" spans="1:65" s="2" customFormat="1" ht="16.5" customHeight="1">
      <c r="A172" s="29"/>
      <c r="B172" s="158"/>
      <c r="C172" s="173" t="s">
        <v>320</v>
      </c>
      <c r="D172" s="173" t="s">
        <v>214</v>
      </c>
      <c r="E172" s="174" t="s">
        <v>321</v>
      </c>
      <c r="F172" s="175" t="s">
        <v>322</v>
      </c>
      <c r="G172" s="176" t="s">
        <v>222</v>
      </c>
      <c r="H172" s="177">
        <v>114.97499999999999</v>
      </c>
      <c r="I172" s="178"/>
      <c r="J172" s="179">
        <f t="shared" si="20"/>
        <v>0</v>
      </c>
      <c r="K172" s="180"/>
      <c r="L172" s="181"/>
      <c r="M172" s="182" t="s">
        <v>1</v>
      </c>
      <c r="N172" s="183" t="s">
        <v>45</v>
      </c>
      <c r="O172" s="55"/>
      <c r="P172" s="169">
        <f t="shared" si="21"/>
        <v>0</v>
      </c>
      <c r="Q172" s="169">
        <v>1E-4</v>
      </c>
      <c r="R172" s="169">
        <f t="shared" si="22"/>
        <v>1.1497500000000001E-2</v>
      </c>
      <c r="S172" s="169">
        <v>0</v>
      </c>
      <c r="T172" s="170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71" t="s">
        <v>217</v>
      </c>
      <c r="AT172" s="171" t="s">
        <v>214</v>
      </c>
      <c r="AU172" s="171" t="s">
        <v>204</v>
      </c>
      <c r="AY172" s="14" t="s">
        <v>196</v>
      </c>
      <c r="BE172" s="172">
        <f t="shared" si="24"/>
        <v>0</v>
      </c>
      <c r="BF172" s="172">
        <f t="shared" si="25"/>
        <v>0</v>
      </c>
      <c r="BG172" s="172">
        <f t="shared" si="26"/>
        <v>0</v>
      </c>
      <c r="BH172" s="172">
        <f t="shared" si="27"/>
        <v>0</v>
      </c>
      <c r="BI172" s="172">
        <f t="shared" si="28"/>
        <v>0</v>
      </c>
      <c r="BJ172" s="14" t="s">
        <v>204</v>
      </c>
      <c r="BK172" s="172">
        <f t="shared" si="29"/>
        <v>0</v>
      </c>
      <c r="BL172" s="14" t="s">
        <v>203</v>
      </c>
      <c r="BM172" s="171" t="s">
        <v>323</v>
      </c>
    </row>
    <row r="173" spans="1:65" s="2" customFormat="1" ht="16.5" customHeight="1">
      <c r="A173" s="29"/>
      <c r="B173" s="158"/>
      <c r="C173" s="159" t="s">
        <v>324</v>
      </c>
      <c r="D173" s="159" t="s">
        <v>199</v>
      </c>
      <c r="E173" s="160" t="s">
        <v>325</v>
      </c>
      <c r="F173" s="161" t="s">
        <v>326</v>
      </c>
      <c r="G173" s="162" t="s">
        <v>222</v>
      </c>
      <c r="H173" s="163">
        <v>1340.51</v>
      </c>
      <c r="I173" s="164"/>
      <c r="J173" s="165">
        <f t="shared" si="20"/>
        <v>0</v>
      </c>
      <c r="K173" s="166"/>
      <c r="L173" s="30"/>
      <c r="M173" s="167" t="s">
        <v>1</v>
      </c>
      <c r="N173" s="168" t="s">
        <v>45</v>
      </c>
      <c r="O173" s="55"/>
      <c r="P173" s="169">
        <f t="shared" si="21"/>
        <v>0</v>
      </c>
      <c r="Q173" s="169">
        <v>0</v>
      </c>
      <c r="R173" s="169">
        <f t="shared" si="22"/>
        <v>0</v>
      </c>
      <c r="S173" s="169">
        <v>0</v>
      </c>
      <c r="T173" s="170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71" t="s">
        <v>203</v>
      </c>
      <c r="AT173" s="171" t="s">
        <v>199</v>
      </c>
      <c r="AU173" s="171" t="s">
        <v>204</v>
      </c>
      <c r="AY173" s="14" t="s">
        <v>196</v>
      </c>
      <c r="BE173" s="172">
        <f t="shared" si="24"/>
        <v>0</v>
      </c>
      <c r="BF173" s="172">
        <f t="shared" si="25"/>
        <v>0</v>
      </c>
      <c r="BG173" s="172">
        <f t="shared" si="26"/>
        <v>0</v>
      </c>
      <c r="BH173" s="172">
        <f t="shared" si="27"/>
        <v>0</v>
      </c>
      <c r="BI173" s="172">
        <f t="shared" si="28"/>
        <v>0</v>
      </c>
      <c r="BJ173" s="14" t="s">
        <v>204</v>
      </c>
      <c r="BK173" s="172">
        <f t="shared" si="29"/>
        <v>0</v>
      </c>
      <c r="BL173" s="14" t="s">
        <v>203</v>
      </c>
      <c r="BM173" s="171" t="s">
        <v>327</v>
      </c>
    </row>
    <row r="174" spans="1:65" s="2" customFormat="1" ht="16.5" customHeight="1">
      <c r="A174" s="29"/>
      <c r="B174" s="158"/>
      <c r="C174" s="173" t="s">
        <v>328</v>
      </c>
      <c r="D174" s="173" t="s">
        <v>214</v>
      </c>
      <c r="E174" s="174" t="s">
        <v>329</v>
      </c>
      <c r="F174" s="175" t="s">
        <v>330</v>
      </c>
      <c r="G174" s="176" t="s">
        <v>222</v>
      </c>
      <c r="H174" s="177">
        <v>1407.5360000000001</v>
      </c>
      <c r="I174" s="178"/>
      <c r="J174" s="179">
        <f t="shared" si="20"/>
        <v>0</v>
      </c>
      <c r="K174" s="180"/>
      <c r="L174" s="181"/>
      <c r="M174" s="182" t="s">
        <v>1</v>
      </c>
      <c r="N174" s="183" t="s">
        <v>45</v>
      </c>
      <c r="O174" s="55"/>
      <c r="P174" s="169">
        <f t="shared" si="21"/>
        <v>0</v>
      </c>
      <c r="Q174" s="169">
        <v>1.2E-4</v>
      </c>
      <c r="R174" s="169">
        <f t="shared" si="22"/>
        <v>0.16890432000000002</v>
      </c>
      <c r="S174" s="169">
        <v>0</v>
      </c>
      <c r="T174" s="170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71" t="s">
        <v>217</v>
      </c>
      <c r="AT174" s="171" t="s">
        <v>214</v>
      </c>
      <c r="AU174" s="171" t="s">
        <v>204</v>
      </c>
      <c r="AY174" s="14" t="s">
        <v>196</v>
      </c>
      <c r="BE174" s="172">
        <f t="shared" si="24"/>
        <v>0</v>
      </c>
      <c r="BF174" s="172">
        <f t="shared" si="25"/>
        <v>0</v>
      </c>
      <c r="BG174" s="172">
        <f t="shared" si="26"/>
        <v>0</v>
      </c>
      <c r="BH174" s="172">
        <f t="shared" si="27"/>
        <v>0</v>
      </c>
      <c r="BI174" s="172">
        <f t="shared" si="28"/>
        <v>0</v>
      </c>
      <c r="BJ174" s="14" t="s">
        <v>204</v>
      </c>
      <c r="BK174" s="172">
        <f t="shared" si="29"/>
        <v>0</v>
      </c>
      <c r="BL174" s="14" t="s">
        <v>203</v>
      </c>
      <c r="BM174" s="171" t="s">
        <v>331</v>
      </c>
    </row>
    <row r="175" spans="1:65" s="2" customFormat="1" ht="16.5" customHeight="1">
      <c r="A175" s="29"/>
      <c r="B175" s="158"/>
      <c r="C175" s="159" t="s">
        <v>332</v>
      </c>
      <c r="D175" s="159" t="s">
        <v>199</v>
      </c>
      <c r="E175" s="160" t="s">
        <v>325</v>
      </c>
      <c r="F175" s="161" t="s">
        <v>326</v>
      </c>
      <c r="G175" s="162" t="s">
        <v>222</v>
      </c>
      <c r="H175" s="163">
        <v>97.8</v>
      </c>
      <c r="I175" s="164"/>
      <c r="J175" s="165">
        <f t="shared" si="20"/>
        <v>0</v>
      </c>
      <c r="K175" s="166"/>
      <c r="L175" s="30"/>
      <c r="M175" s="167" t="s">
        <v>1</v>
      </c>
      <c r="N175" s="168" t="s">
        <v>45</v>
      </c>
      <c r="O175" s="55"/>
      <c r="P175" s="169">
        <f t="shared" si="21"/>
        <v>0</v>
      </c>
      <c r="Q175" s="169">
        <v>0</v>
      </c>
      <c r="R175" s="169">
        <f t="shared" si="22"/>
        <v>0</v>
      </c>
      <c r="S175" s="169">
        <v>0</v>
      </c>
      <c r="T175" s="170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71" t="s">
        <v>203</v>
      </c>
      <c r="AT175" s="171" t="s">
        <v>199</v>
      </c>
      <c r="AU175" s="171" t="s">
        <v>204</v>
      </c>
      <c r="AY175" s="14" t="s">
        <v>196</v>
      </c>
      <c r="BE175" s="172">
        <f t="shared" si="24"/>
        <v>0</v>
      </c>
      <c r="BF175" s="172">
        <f t="shared" si="25"/>
        <v>0</v>
      </c>
      <c r="BG175" s="172">
        <f t="shared" si="26"/>
        <v>0</v>
      </c>
      <c r="BH175" s="172">
        <f t="shared" si="27"/>
        <v>0</v>
      </c>
      <c r="BI175" s="172">
        <f t="shared" si="28"/>
        <v>0</v>
      </c>
      <c r="BJ175" s="14" t="s">
        <v>204</v>
      </c>
      <c r="BK175" s="172">
        <f t="shared" si="29"/>
        <v>0</v>
      </c>
      <c r="BL175" s="14" t="s">
        <v>203</v>
      </c>
      <c r="BM175" s="171" t="s">
        <v>333</v>
      </c>
    </row>
    <row r="176" spans="1:65" s="2" customFormat="1" ht="16.5" customHeight="1">
      <c r="A176" s="29"/>
      <c r="B176" s="158"/>
      <c r="C176" s="173" t="s">
        <v>334</v>
      </c>
      <c r="D176" s="173" t="s">
        <v>214</v>
      </c>
      <c r="E176" s="174" t="s">
        <v>329</v>
      </c>
      <c r="F176" s="175" t="s">
        <v>330</v>
      </c>
      <c r="G176" s="176" t="s">
        <v>222</v>
      </c>
      <c r="H176" s="177">
        <v>102.69</v>
      </c>
      <c r="I176" s="178"/>
      <c r="J176" s="179">
        <f t="shared" si="20"/>
        <v>0</v>
      </c>
      <c r="K176" s="180"/>
      <c r="L176" s="181"/>
      <c r="M176" s="182" t="s">
        <v>1</v>
      </c>
      <c r="N176" s="183" t="s">
        <v>45</v>
      </c>
      <c r="O176" s="55"/>
      <c r="P176" s="169">
        <f t="shared" si="21"/>
        <v>0</v>
      </c>
      <c r="Q176" s="169">
        <v>1.2E-4</v>
      </c>
      <c r="R176" s="169">
        <f t="shared" si="22"/>
        <v>1.23228E-2</v>
      </c>
      <c r="S176" s="169">
        <v>0</v>
      </c>
      <c r="T176" s="170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71" t="s">
        <v>217</v>
      </c>
      <c r="AT176" s="171" t="s">
        <v>214</v>
      </c>
      <c r="AU176" s="171" t="s">
        <v>204</v>
      </c>
      <c r="AY176" s="14" t="s">
        <v>196</v>
      </c>
      <c r="BE176" s="172">
        <f t="shared" si="24"/>
        <v>0</v>
      </c>
      <c r="BF176" s="172">
        <f t="shared" si="25"/>
        <v>0</v>
      </c>
      <c r="BG176" s="172">
        <f t="shared" si="26"/>
        <v>0</v>
      </c>
      <c r="BH176" s="172">
        <f t="shared" si="27"/>
        <v>0</v>
      </c>
      <c r="BI176" s="172">
        <f t="shared" si="28"/>
        <v>0</v>
      </c>
      <c r="BJ176" s="14" t="s">
        <v>204</v>
      </c>
      <c r="BK176" s="172">
        <f t="shared" si="29"/>
        <v>0</v>
      </c>
      <c r="BL176" s="14" t="s">
        <v>203</v>
      </c>
      <c r="BM176" s="171" t="s">
        <v>335</v>
      </c>
    </row>
    <row r="177" spans="1:65" s="2" customFormat="1" ht="16.5" customHeight="1">
      <c r="A177" s="29"/>
      <c r="B177" s="158"/>
      <c r="C177" s="159" t="s">
        <v>336</v>
      </c>
      <c r="D177" s="159" t="s">
        <v>199</v>
      </c>
      <c r="E177" s="160" t="s">
        <v>246</v>
      </c>
      <c r="F177" s="161" t="s">
        <v>247</v>
      </c>
      <c r="G177" s="162" t="s">
        <v>222</v>
      </c>
      <c r="H177" s="163">
        <v>1281.96</v>
      </c>
      <c r="I177" s="164"/>
      <c r="J177" s="165">
        <f t="shared" si="20"/>
        <v>0</v>
      </c>
      <c r="K177" s="166"/>
      <c r="L177" s="30"/>
      <c r="M177" s="167" t="s">
        <v>1</v>
      </c>
      <c r="N177" s="168" t="s">
        <v>45</v>
      </c>
      <c r="O177" s="55"/>
      <c r="P177" s="169">
        <f t="shared" si="21"/>
        <v>0</v>
      </c>
      <c r="Q177" s="169">
        <v>0</v>
      </c>
      <c r="R177" s="169">
        <f t="shared" si="22"/>
        <v>0</v>
      </c>
      <c r="S177" s="169">
        <v>0</v>
      </c>
      <c r="T177" s="170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71" t="s">
        <v>203</v>
      </c>
      <c r="AT177" s="171" t="s">
        <v>199</v>
      </c>
      <c r="AU177" s="171" t="s">
        <v>204</v>
      </c>
      <c r="AY177" s="14" t="s">
        <v>196</v>
      </c>
      <c r="BE177" s="172">
        <f t="shared" si="24"/>
        <v>0</v>
      </c>
      <c r="BF177" s="172">
        <f t="shared" si="25"/>
        <v>0</v>
      </c>
      <c r="BG177" s="172">
        <f t="shared" si="26"/>
        <v>0</v>
      </c>
      <c r="BH177" s="172">
        <f t="shared" si="27"/>
        <v>0</v>
      </c>
      <c r="BI177" s="172">
        <f t="shared" si="28"/>
        <v>0</v>
      </c>
      <c r="BJ177" s="14" t="s">
        <v>204</v>
      </c>
      <c r="BK177" s="172">
        <f t="shared" si="29"/>
        <v>0</v>
      </c>
      <c r="BL177" s="14" t="s">
        <v>203</v>
      </c>
      <c r="BM177" s="171" t="s">
        <v>337</v>
      </c>
    </row>
    <row r="178" spans="1:65" s="2" customFormat="1" ht="16.5" customHeight="1">
      <c r="A178" s="29"/>
      <c r="B178" s="158"/>
      <c r="C178" s="173" t="s">
        <v>338</v>
      </c>
      <c r="D178" s="173" t="s">
        <v>214</v>
      </c>
      <c r="E178" s="174" t="s">
        <v>250</v>
      </c>
      <c r="F178" s="175" t="s">
        <v>251</v>
      </c>
      <c r="G178" s="176" t="s">
        <v>222</v>
      </c>
      <c r="H178" s="177">
        <v>1346.058</v>
      </c>
      <c r="I178" s="178"/>
      <c r="J178" s="179">
        <f t="shared" si="20"/>
        <v>0</v>
      </c>
      <c r="K178" s="180"/>
      <c r="L178" s="181"/>
      <c r="M178" s="182" t="s">
        <v>1</v>
      </c>
      <c r="N178" s="183" t="s">
        <v>45</v>
      </c>
      <c r="O178" s="55"/>
      <c r="P178" s="169">
        <f t="shared" si="21"/>
        <v>0</v>
      </c>
      <c r="Q178" s="169">
        <v>4.0000000000000003E-5</v>
      </c>
      <c r="R178" s="169">
        <f t="shared" si="22"/>
        <v>5.3842320000000006E-2</v>
      </c>
      <c r="S178" s="169">
        <v>0</v>
      </c>
      <c r="T178" s="170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71" t="s">
        <v>217</v>
      </c>
      <c r="AT178" s="171" t="s">
        <v>214</v>
      </c>
      <c r="AU178" s="171" t="s">
        <v>204</v>
      </c>
      <c r="AY178" s="14" t="s">
        <v>196</v>
      </c>
      <c r="BE178" s="172">
        <f t="shared" si="24"/>
        <v>0</v>
      </c>
      <c r="BF178" s="172">
        <f t="shared" si="25"/>
        <v>0</v>
      </c>
      <c r="BG178" s="172">
        <f t="shared" si="26"/>
        <v>0</v>
      </c>
      <c r="BH178" s="172">
        <f t="shared" si="27"/>
        <v>0</v>
      </c>
      <c r="BI178" s="172">
        <f t="shared" si="28"/>
        <v>0</v>
      </c>
      <c r="BJ178" s="14" t="s">
        <v>204</v>
      </c>
      <c r="BK178" s="172">
        <f t="shared" si="29"/>
        <v>0</v>
      </c>
      <c r="BL178" s="14" t="s">
        <v>203</v>
      </c>
      <c r="BM178" s="171" t="s">
        <v>339</v>
      </c>
    </row>
    <row r="179" spans="1:65" s="2" customFormat="1" ht="16.5" customHeight="1">
      <c r="A179" s="29"/>
      <c r="B179" s="158"/>
      <c r="C179" s="159" t="s">
        <v>340</v>
      </c>
      <c r="D179" s="159" t="s">
        <v>199</v>
      </c>
      <c r="E179" s="160" t="s">
        <v>246</v>
      </c>
      <c r="F179" s="161" t="s">
        <v>247</v>
      </c>
      <c r="G179" s="162" t="s">
        <v>222</v>
      </c>
      <c r="H179" s="163">
        <v>34.200000000000003</v>
      </c>
      <c r="I179" s="164"/>
      <c r="J179" s="165">
        <f t="shared" si="20"/>
        <v>0</v>
      </c>
      <c r="K179" s="166"/>
      <c r="L179" s="30"/>
      <c r="M179" s="167" t="s">
        <v>1</v>
      </c>
      <c r="N179" s="168" t="s">
        <v>45</v>
      </c>
      <c r="O179" s="55"/>
      <c r="P179" s="169">
        <f t="shared" si="21"/>
        <v>0</v>
      </c>
      <c r="Q179" s="169">
        <v>0</v>
      </c>
      <c r="R179" s="169">
        <f t="shared" si="22"/>
        <v>0</v>
      </c>
      <c r="S179" s="169">
        <v>0</v>
      </c>
      <c r="T179" s="170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71" t="s">
        <v>203</v>
      </c>
      <c r="AT179" s="171" t="s">
        <v>199</v>
      </c>
      <c r="AU179" s="171" t="s">
        <v>204</v>
      </c>
      <c r="AY179" s="14" t="s">
        <v>196</v>
      </c>
      <c r="BE179" s="172">
        <f t="shared" si="24"/>
        <v>0</v>
      </c>
      <c r="BF179" s="172">
        <f t="shared" si="25"/>
        <v>0</v>
      </c>
      <c r="BG179" s="172">
        <f t="shared" si="26"/>
        <v>0</v>
      </c>
      <c r="BH179" s="172">
        <f t="shared" si="27"/>
        <v>0</v>
      </c>
      <c r="BI179" s="172">
        <f t="shared" si="28"/>
        <v>0</v>
      </c>
      <c r="BJ179" s="14" t="s">
        <v>204</v>
      </c>
      <c r="BK179" s="172">
        <f t="shared" si="29"/>
        <v>0</v>
      </c>
      <c r="BL179" s="14" t="s">
        <v>203</v>
      </c>
      <c r="BM179" s="171" t="s">
        <v>341</v>
      </c>
    </row>
    <row r="180" spans="1:65" s="2" customFormat="1" ht="16.5" customHeight="1">
      <c r="A180" s="29"/>
      <c r="B180" s="158"/>
      <c r="C180" s="173" t="s">
        <v>342</v>
      </c>
      <c r="D180" s="173" t="s">
        <v>214</v>
      </c>
      <c r="E180" s="174" t="s">
        <v>250</v>
      </c>
      <c r="F180" s="175" t="s">
        <v>251</v>
      </c>
      <c r="G180" s="176" t="s">
        <v>222</v>
      </c>
      <c r="H180" s="177">
        <v>35.909999999999997</v>
      </c>
      <c r="I180" s="178"/>
      <c r="J180" s="179">
        <f t="shared" si="20"/>
        <v>0</v>
      </c>
      <c r="K180" s="180"/>
      <c r="L180" s="181"/>
      <c r="M180" s="182" t="s">
        <v>1</v>
      </c>
      <c r="N180" s="183" t="s">
        <v>45</v>
      </c>
      <c r="O180" s="55"/>
      <c r="P180" s="169">
        <f t="shared" si="21"/>
        <v>0</v>
      </c>
      <c r="Q180" s="169">
        <v>4.0000000000000003E-5</v>
      </c>
      <c r="R180" s="169">
        <f t="shared" si="22"/>
        <v>1.4364E-3</v>
      </c>
      <c r="S180" s="169">
        <v>0</v>
      </c>
      <c r="T180" s="170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71" t="s">
        <v>217</v>
      </c>
      <c r="AT180" s="171" t="s">
        <v>214</v>
      </c>
      <c r="AU180" s="171" t="s">
        <v>204</v>
      </c>
      <c r="AY180" s="14" t="s">
        <v>196</v>
      </c>
      <c r="BE180" s="172">
        <f t="shared" si="24"/>
        <v>0</v>
      </c>
      <c r="BF180" s="172">
        <f t="shared" si="25"/>
        <v>0</v>
      </c>
      <c r="BG180" s="172">
        <f t="shared" si="26"/>
        <v>0</v>
      </c>
      <c r="BH180" s="172">
        <f t="shared" si="27"/>
        <v>0</v>
      </c>
      <c r="BI180" s="172">
        <f t="shared" si="28"/>
        <v>0</v>
      </c>
      <c r="BJ180" s="14" t="s">
        <v>204</v>
      </c>
      <c r="BK180" s="172">
        <f t="shared" si="29"/>
        <v>0</v>
      </c>
      <c r="BL180" s="14" t="s">
        <v>203</v>
      </c>
      <c r="BM180" s="171" t="s">
        <v>343</v>
      </c>
    </row>
    <row r="181" spans="1:65" s="2" customFormat="1" ht="21.75" customHeight="1">
      <c r="A181" s="29"/>
      <c r="B181" s="158"/>
      <c r="C181" s="159" t="s">
        <v>344</v>
      </c>
      <c r="D181" s="159" t="s">
        <v>199</v>
      </c>
      <c r="E181" s="160" t="s">
        <v>345</v>
      </c>
      <c r="F181" s="161" t="s">
        <v>346</v>
      </c>
      <c r="G181" s="162" t="s">
        <v>208</v>
      </c>
      <c r="H181" s="163">
        <v>10.638</v>
      </c>
      <c r="I181" s="164"/>
      <c r="J181" s="165">
        <f t="shared" si="20"/>
        <v>0</v>
      </c>
      <c r="K181" s="166"/>
      <c r="L181" s="30"/>
      <c r="M181" s="167" t="s">
        <v>1</v>
      </c>
      <c r="N181" s="168" t="s">
        <v>45</v>
      </c>
      <c r="O181" s="55"/>
      <c r="P181" s="169">
        <f t="shared" si="21"/>
        <v>0</v>
      </c>
      <c r="Q181" s="169">
        <v>8.2699999999999996E-3</v>
      </c>
      <c r="R181" s="169">
        <f t="shared" si="22"/>
        <v>8.7976260000000001E-2</v>
      </c>
      <c r="S181" s="169">
        <v>0</v>
      </c>
      <c r="T181" s="170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71" t="s">
        <v>203</v>
      </c>
      <c r="AT181" s="171" t="s">
        <v>199</v>
      </c>
      <c r="AU181" s="171" t="s">
        <v>204</v>
      </c>
      <c r="AY181" s="14" t="s">
        <v>196</v>
      </c>
      <c r="BE181" s="172">
        <f t="shared" si="24"/>
        <v>0</v>
      </c>
      <c r="BF181" s="172">
        <f t="shared" si="25"/>
        <v>0</v>
      </c>
      <c r="BG181" s="172">
        <f t="shared" si="26"/>
        <v>0</v>
      </c>
      <c r="BH181" s="172">
        <f t="shared" si="27"/>
        <v>0</v>
      </c>
      <c r="BI181" s="172">
        <f t="shared" si="28"/>
        <v>0</v>
      </c>
      <c r="BJ181" s="14" t="s">
        <v>204</v>
      </c>
      <c r="BK181" s="172">
        <f t="shared" si="29"/>
        <v>0</v>
      </c>
      <c r="BL181" s="14" t="s">
        <v>203</v>
      </c>
      <c r="BM181" s="171" t="s">
        <v>347</v>
      </c>
    </row>
    <row r="182" spans="1:65" s="2" customFormat="1" ht="16.5" customHeight="1">
      <c r="A182" s="29"/>
      <c r="B182" s="158"/>
      <c r="C182" s="173" t="s">
        <v>348</v>
      </c>
      <c r="D182" s="173" t="s">
        <v>214</v>
      </c>
      <c r="E182" s="174" t="s">
        <v>349</v>
      </c>
      <c r="F182" s="175" t="s">
        <v>350</v>
      </c>
      <c r="G182" s="176" t="s">
        <v>208</v>
      </c>
      <c r="H182" s="177">
        <v>11.17</v>
      </c>
      <c r="I182" s="178"/>
      <c r="J182" s="179">
        <f t="shared" si="20"/>
        <v>0</v>
      </c>
      <c r="K182" s="180"/>
      <c r="L182" s="181"/>
      <c r="M182" s="182" t="s">
        <v>1</v>
      </c>
      <c r="N182" s="183" t="s">
        <v>45</v>
      </c>
      <c r="O182" s="55"/>
      <c r="P182" s="169">
        <f t="shared" si="21"/>
        <v>0</v>
      </c>
      <c r="Q182" s="169">
        <v>1.1999999999999999E-3</v>
      </c>
      <c r="R182" s="169">
        <f t="shared" si="22"/>
        <v>1.3403999999999999E-2</v>
      </c>
      <c r="S182" s="169">
        <v>0</v>
      </c>
      <c r="T182" s="170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71" t="s">
        <v>217</v>
      </c>
      <c r="AT182" s="171" t="s">
        <v>214</v>
      </c>
      <c r="AU182" s="171" t="s">
        <v>204</v>
      </c>
      <c r="AY182" s="14" t="s">
        <v>196</v>
      </c>
      <c r="BE182" s="172">
        <f t="shared" si="24"/>
        <v>0</v>
      </c>
      <c r="BF182" s="172">
        <f t="shared" si="25"/>
        <v>0</v>
      </c>
      <c r="BG182" s="172">
        <f t="shared" si="26"/>
        <v>0</v>
      </c>
      <c r="BH182" s="172">
        <f t="shared" si="27"/>
        <v>0</v>
      </c>
      <c r="BI182" s="172">
        <f t="shared" si="28"/>
        <v>0</v>
      </c>
      <c r="BJ182" s="14" t="s">
        <v>204</v>
      </c>
      <c r="BK182" s="172">
        <f t="shared" si="29"/>
        <v>0</v>
      </c>
      <c r="BL182" s="14" t="s">
        <v>203</v>
      </c>
      <c r="BM182" s="171" t="s">
        <v>351</v>
      </c>
    </row>
    <row r="183" spans="1:65" s="2" customFormat="1" ht="21.75" customHeight="1">
      <c r="A183" s="29"/>
      <c r="B183" s="158"/>
      <c r="C183" s="159" t="s">
        <v>352</v>
      </c>
      <c r="D183" s="159" t="s">
        <v>199</v>
      </c>
      <c r="E183" s="160" t="s">
        <v>353</v>
      </c>
      <c r="F183" s="161" t="s">
        <v>354</v>
      </c>
      <c r="G183" s="162" t="s">
        <v>208</v>
      </c>
      <c r="H183" s="163">
        <v>49.518000000000001</v>
      </c>
      <c r="I183" s="164"/>
      <c r="J183" s="165">
        <f t="shared" si="20"/>
        <v>0</v>
      </c>
      <c r="K183" s="166"/>
      <c r="L183" s="30"/>
      <c r="M183" s="167" t="s">
        <v>1</v>
      </c>
      <c r="N183" s="168" t="s">
        <v>45</v>
      </c>
      <c r="O183" s="55"/>
      <c r="P183" s="169">
        <f t="shared" si="21"/>
        <v>0</v>
      </c>
      <c r="Q183" s="169">
        <v>8.6E-3</v>
      </c>
      <c r="R183" s="169">
        <f t="shared" si="22"/>
        <v>0.42585480000000003</v>
      </c>
      <c r="S183" s="169">
        <v>0</v>
      </c>
      <c r="T183" s="170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71" t="s">
        <v>203</v>
      </c>
      <c r="AT183" s="171" t="s">
        <v>199</v>
      </c>
      <c r="AU183" s="171" t="s">
        <v>204</v>
      </c>
      <c r="AY183" s="14" t="s">
        <v>196</v>
      </c>
      <c r="BE183" s="172">
        <f t="shared" si="24"/>
        <v>0</v>
      </c>
      <c r="BF183" s="172">
        <f t="shared" si="25"/>
        <v>0</v>
      </c>
      <c r="BG183" s="172">
        <f t="shared" si="26"/>
        <v>0</v>
      </c>
      <c r="BH183" s="172">
        <f t="shared" si="27"/>
        <v>0</v>
      </c>
      <c r="BI183" s="172">
        <f t="shared" si="28"/>
        <v>0</v>
      </c>
      <c r="BJ183" s="14" t="s">
        <v>204</v>
      </c>
      <c r="BK183" s="172">
        <f t="shared" si="29"/>
        <v>0</v>
      </c>
      <c r="BL183" s="14" t="s">
        <v>203</v>
      </c>
      <c r="BM183" s="171" t="s">
        <v>355</v>
      </c>
    </row>
    <row r="184" spans="1:65" s="2" customFormat="1" ht="16.5" customHeight="1">
      <c r="A184" s="29"/>
      <c r="B184" s="158"/>
      <c r="C184" s="173" t="s">
        <v>356</v>
      </c>
      <c r="D184" s="173" t="s">
        <v>214</v>
      </c>
      <c r="E184" s="174" t="s">
        <v>357</v>
      </c>
      <c r="F184" s="175" t="s">
        <v>358</v>
      </c>
      <c r="G184" s="176" t="s">
        <v>208</v>
      </c>
      <c r="H184" s="177">
        <v>51.994</v>
      </c>
      <c r="I184" s="178"/>
      <c r="J184" s="179">
        <f t="shared" si="20"/>
        <v>0</v>
      </c>
      <c r="K184" s="180"/>
      <c r="L184" s="181"/>
      <c r="M184" s="182" t="s">
        <v>1</v>
      </c>
      <c r="N184" s="183" t="s">
        <v>45</v>
      </c>
      <c r="O184" s="55"/>
      <c r="P184" s="169">
        <f t="shared" si="21"/>
        <v>0</v>
      </c>
      <c r="Q184" s="169">
        <v>4.1999999999999997E-3</v>
      </c>
      <c r="R184" s="169">
        <f t="shared" si="22"/>
        <v>0.21837479999999998</v>
      </c>
      <c r="S184" s="169">
        <v>0</v>
      </c>
      <c r="T184" s="170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71" t="s">
        <v>217</v>
      </c>
      <c r="AT184" s="171" t="s">
        <v>214</v>
      </c>
      <c r="AU184" s="171" t="s">
        <v>204</v>
      </c>
      <c r="AY184" s="14" t="s">
        <v>196</v>
      </c>
      <c r="BE184" s="172">
        <f t="shared" si="24"/>
        <v>0</v>
      </c>
      <c r="BF184" s="172">
        <f t="shared" si="25"/>
        <v>0</v>
      </c>
      <c r="BG184" s="172">
        <f t="shared" si="26"/>
        <v>0</v>
      </c>
      <c r="BH184" s="172">
        <f t="shared" si="27"/>
        <v>0</v>
      </c>
      <c r="BI184" s="172">
        <f t="shared" si="28"/>
        <v>0</v>
      </c>
      <c r="BJ184" s="14" t="s">
        <v>204</v>
      </c>
      <c r="BK184" s="172">
        <f t="shared" si="29"/>
        <v>0</v>
      </c>
      <c r="BL184" s="14" t="s">
        <v>203</v>
      </c>
      <c r="BM184" s="171" t="s">
        <v>359</v>
      </c>
    </row>
    <row r="185" spans="1:65" s="2" customFormat="1" ht="21.75" customHeight="1">
      <c r="A185" s="29"/>
      <c r="B185" s="158"/>
      <c r="C185" s="159" t="s">
        <v>360</v>
      </c>
      <c r="D185" s="159" t="s">
        <v>199</v>
      </c>
      <c r="E185" s="160" t="s">
        <v>361</v>
      </c>
      <c r="F185" s="161" t="s">
        <v>362</v>
      </c>
      <c r="G185" s="162" t="s">
        <v>208</v>
      </c>
      <c r="H185" s="163">
        <v>177.3</v>
      </c>
      <c r="I185" s="164"/>
      <c r="J185" s="165">
        <f t="shared" si="20"/>
        <v>0</v>
      </c>
      <c r="K185" s="166"/>
      <c r="L185" s="30"/>
      <c r="M185" s="167" t="s">
        <v>1</v>
      </c>
      <c r="N185" s="168" t="s">
        <v>45</v>
      </c>
      <c r="O185" s="55"/>
      <c r="P185" s="169">
        <f t="shared" si="21"/>
        <v>0</v>
      </c>
      <c r="Q185" s="169">
        <v>9.2700000000000005E-3</v>
      </c>
      <c r="R185" s="169">
        <f t="shared" si="22"/>
        <v>1.6435710000000001</v>
      </c>
      <c r="S185" s="169">
        <v>0</v>
      </c>
      <c r="T185" s="170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71" t="s">
        <v>203</v>
      </c>
      <c r="AT185" s="171" t="s">
        <v>199</v>
      </c>
      <c r="AU185" s="171" t="s">
        <v>204</v>
      </c>
      <c r="AY185" s="14" t="s">
        <v>196</v>
      </c>
      <c r="BE185" s="172">
        <f t="shared" si="24"/>
        <v>0</v>
      </c>
      <c r="BF185" s="172">
        <f t="shared" si="25"/>
        <v>0</v>
      </c>
      <c r="BG185" s="172">
        <f t="shared" si="26"/>
        <v>0</v>
      </c>
      <c r="BH185" s="172">
        <f t="shared" si="27"/>
        <v>0</v>
      </c>
      <c r="BI185" s="172">
        <f t="shared" si="28"/>
        <v>0</v>
      </c>
      <c r="BJ185" s="14" t="s">
        <v>204</v>
      </c>
      <c r="BK185" s="172">
        <f t="shared" si="29"/>
        <v>0</v>
      </c>
      <c r="BL185" s="14" t="s">
        <v>203</v>
      </c>
      <c r="BM185" s="171" t="s">
        <v>363</v>
      </c>
    </row>
    <row r="186" spans="1:65" s="2" customFormat="1" ht="16.5" customHeight="1">
      <c r="A186" s="29"/>
      <c r="B186" s="158"/>
      <c r="C186" s="173" t="s">
        <v>364</v>
      </c>
      <c r="D186" s="173" t="s">
        <v>214</v>
      </c>
      <c r="E186" s="174" t="s">
        <v>283</v>
      </c>
      <c r="F186" s="175" t="s">
        <v>284</v>
      </c>
      <c r="G186" s="176" t="s">
        <v>208</v>
      </c>
      <c r="H186" s="177">
        <v>186.16499999999999</v>
      </c>
      <c r="I186" s="178"/>
      <c r="J186" s="179">
        <f t="shared" si="20"/>
        <v>0</v>
      </c>
      <c r="K186" s="180"/>
      <c r="L186" s="181"/>
      <c r="M186" s="182" t="s">
        <v>1</v>
      </c>
      <c r="N186" s="183" t="s">
        <v>45</v>
      </c>
      <c r="O186" s="55"/>
      <c r="P186" s="169">
        <f t="shared" si="21"/>
        <v>0</v>
      </c>
      <c r="Q186" s="169">
        <v>6.0000000000000001E-3</v>
      </c>
      <c r="R186" s="169">
        <f t="shared" si="22"/>
        <v>1.1169899999999999</v>
      </c>
      <c r="S186" s="169">
        <v>0</v>
      </c>
      <c r="T186" s="170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71" t="s">
        <v>217</v>
      </c>
      <c r="AT186" s="171" t="s">
        <v>214</v>
      </c>
      <c r="AU186" s="171" t="s">
        <v>204</v>
      </c>
      <c r="AY186" s="14" t="s">
        <v>196</v>
      </c>
      <c r="BE186" s="172">
        <f t="shared" si="24"/>
        <v>0</v>
      </c>
      <c r="BF186" s="172">
        <f t="shared" si="25"/>
        <v>0</v>
      </c>
      <c r="BG186" s="172">
        <f t="shared" si="26"/>
        <v>0</v>
      </c>
      <c r="BH186" s="172">
        <f t="shared" si="27"/>
        <v>0</v>
      </c>
      <c r="BI186" s="172">
        <f t="shared" si="28"/>
        <v>0</v>
      </c>
      <c r="BJ186" s="14" t="s">
        <v>204</v>
      </c>
      <c r="BK186" s="172">
        <f t="shared" si="29"/>
        <v>0</v>
      </c>
      <c r="BL186" s="14" t="s">
        <v>203</v>
      </c>
      <c r="BM186" s="171" t="s">
        <v>365</v>
      </c>
    </row>
    <row r="187" spans="1:65" s="2" customFormat="1" ht="21.75" customHeight="1">
      <c r="A187" s="29"/>
      <c r="B187" s="158"/>
      <c r="C187" s="159" t="s">
        <v>366</v>
      </c>
      <c r="D187" s="159" t="s">
        <v>199</v>
      </c>
      <c r="E187" s="160" t="s">
        <v>367</v>
      </c>
      <c r="F187" s="161" t="s">
        <v>368</v>
      </c>
      <c r="G187" s="162" t="s">
        <v>208</v>
      </c>
      <c r="H187" s="163">
        <v>240.66300000000001</v>
      </c>
      <c r="I187" s="164"/>
      <c r="J187" s="165">
        <f t="shared" ref="J187:J218" si="30">ROUND(I187*H187,2)</f>
        <v>0</v>
      </c>
      <c r="K187" s="166"/>
      <c r="L187" s="30"/>
      <c r="M187" s="167" t="s">
        <v>1</v>
      </c>
      <c r="N187" s="168" t="s">
        <v>45</v>
      </c>
      <c r="O187" s="55"/>
      <c r="P187" s="169">
        <f t="shared" ref="P187:P218" si="31">O187*H187</f>
        <v>0</v>
      </c>
      <c r="Q187" s="169">
        <v>9.3500000000000007E-3</v>
      </c>
      <c r="R187" s="169">
        <f t="shared" ref="R187:R218" si="32">Q187*H187</f>
        <v>2.2501990500000004</v>
      </c>
      <c r="S187" s="169">
        <v>0</v>
      </c>
      <c r="T187" s="170">
        <f t="shared" ref="T187:T218" si="33"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71" t="s">
        <v>203</v>
      </c>
      <c r="AT187" s="171" t="s">
        <v>199</v>
      </c>
      <c r="AU187" s="171" t="s">
        <v>204</v>
      </c>
      <c r="AY187" s="14" t="s">
        <v>196</v>
      </c>
      <c r="BE187" s="172">
        <f t="shared" ref="BE187:BE218" si="34">IF(N187="základní",J187,0)</f>
        <v>0</v>
      </c>
      <c r="BF187" s="172">
        <f t="shared" ref="BF187:BF218" si="35">IF(N187="snížená",J187,0)</f>
        <v>0</v>
      </c>
      <c r="BG187" s="172">
        <f t="shared" ref="BG187:BG218" si="36">IF(N187="zákl. přenesená",J187,0)</f>
        <v>0</v>
      </c>
      <c r="BH187" s="172">
        <f t="shared" ref="BH187:BH218" si="37">IF(N187="sníž. přenesená",J187,0)</f>
        <v>0</v>
      </c>
      <c r="BI187" s="172">
        <f t="shared" ref="BI187:BI218" si="38">IF(N187="nulová",J187,0)</f>
        <v>0</v>
      </c>
      <c r="BJ187" s="14" t="s">
        <v>204</v>
      </c>
      <c r="BK187" s="172">
        <f t="shared" ref="BK187:BK218" si="39">ROUND(I187*H187,2)</f>
        <v>0</v>
      </c>
      <c r="BL187" s="14" t="s">
        <v>203</v>
      </c>
      <c r="BM187" s="171" t="s">
        <v>369</v>
      </c>
    </row>
    <row r="188" spans="1:65" s="2" customFormat="1" ht="16.5" customHeight="1">
      <c r="A188" s="29"/>
      <c r="B188" s="158"/>
      <c r="C188" s="173" t="s">
        <v>370</v>
      </c>
      <c r="D188" s="173" t="s">
        <v>214</v>
      </c>
      <c r="E188" s="174" t="s">
        <v>371</v>
      </c>
      <c r="F188" s="175" t="s">
        <v>372</v>
      </c>
      <c r="G188" s="176" t="s">
        <v>208</v>
      </c>
      <c r="H188" s="177">
        <v>252.696</v>
      </c>
      <c r="I188" s="178"/>
      <c r="J188" s="179">
        <f t="shared" si="30"/>
        <v>0</v>
      </c>
      <c r="K188" s="180"/>
      <c r="L188" s="181"/>
      <c r="M188" s="182" t="s">
        <v>1</v>
      </c>
      <c r="N188" s="183" t="s">
        <v>45</v>
      </c>
      <c r="O188" s="55"/>
      <c r="P188" s="169">
        <f t="shared" si="31"/>
        <v>0</v>
      </c>
      <c r="Q188" s="169">
        <v>7.4999999999999997E-3</v>
      </c>
      <c r="R188" s="169">
        <f t="shared" si="32"/>
        <v>1.8952199999999999</v>
      </c>
      <c r="S188" s="169">
        <v>0</v>
      </c>
      <c r="T188" s="170">
        <f t="shared" si="3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71" t="s">
        <v>217</v>
      </c>
      <c r="AT188" s="171" t="s">
        <v>214</v>
      </c>
      <c r="AU188" s="171" t="s">
        <v>204</v>
      </c>
      <c r="AY188" s="14" t="s">
        <v>196</v>
      </c>
      <c r="BE188" s="172">
        <f t="shared" si="34"/>
        <v>0</v>
      </c>
      <c r="BF188" s="172">
        <f t="shared" si="35"/>
        <v>0</v>
      </c>
      <c r="BG188" s="172">
        <f t="shared" si="36"/>
        <v>0</v>
      </c>
      <c r="BH188" s="172">
        <f t="shared" si="37"/>
        <v>0</v>
      </c>
      <c r="BI188" s="172">
        <f t="shared" si="38"/>
        <v>0</v>
      </c>
      <c r="BJ188" s="14" t="s">
        <v>204</v>
      </c>
      <c r="BK188" s="172">
        <f t="shared" si="39"/>
        <v>0</v>
      </c>
      <c r="BL188" s="14" t="s">
        <v>203</v>
      </c>
      <c r="BM188" s="171" t="s">
        <v>373</v>
      </c>
    </row>
    <row r="189" spans="1:65" s="2" customFormat="1" ht="21.75" customHeight="1">
      <c r="A189" s="29"/>
      <c r="B189" s="158"/>
      <c r="C189" s="159" t="s">
        <v>374</v>
      </c>
      <c r="D189" s="159" t="s">
        <v>199</v>
      </c>
      <c r="E189" s="160" t="s">
        <v>375</v>
      </c>
      <c r="F189" s="161" t="s">
        <v>376</v>
      </c>
      <c r="G189" s="162" t="s">
        <v>208</v>
      </c>
      <c r="H189" s="163">
        <v>38.555999999999997</v>
      </c>
      <c r="I189" s="164"/>
      <c r="J189" s="165">
        <f t="shared" si="30"/>
        <v>0</v>
      </c>
      <c r="K189" s="166"/>
      <c r="L189" s="30"/>
      <c r="M189" s="167" t="s">
        <v>1</v>
      </c>
      <c r="N189" s="168" t="s">
        <v>45</v>
      </c>
      <c r="O189" s="55"/>
      <c r="P189" s="169">
        <f t="shared" si="31"/>
        <v>0</v>
      </c>
      <c r="Q189" s="169">
        <v>9.5200000000000007E-3</v>
      </c>
      <c r="R189" s="169">
        <f t="shared" si="32"/>
        <v>0.36705312000000001</v>
      </c>
      <c r="S189" s="169">
        <v>0</v>
      </c>
      <c r="T189" s="170">
        <f t="shared" si="3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71" t="s">
        <v>203</v>
      </c>
      <c r="AT189" s="171" t="s">
        <v>199</v>
      </c>
      <c r="AU189" s="171" t="s">
        <v>204</v>
      </c>
      <c r="AY189" s="14" t="s">
        <v>196</v>
      </c>
      <c r="BE189" s="172">
        <f t="shared" si="34"/>
        <v>0</v>
      </c>
      <c r="BF189" s="172">
        <f t="shared" si="35"/>
        <v>0</v>
      </c>
      <c r="BG189" s="172">
        <f t="shared" si="36"/>
        <v>0</v>
      </c>
      <c r="BH189" s="172">
        <f t="shared" si="37"/>
        <v>0</v>
      </c>
      <c r="BI189" s="172">
        <f t="shared" si="38"/>
        <v>0</v>
      </c>
      <c r="BJ189" s="14" t="s">
        <v>204</v>
      </c>
      <c r="BK189" s="172">
        <f t="shared" si="39"/>
        <v>0</v>
      </c>
      <c r="BL189" s="14" t="s">
        <v>203</v>
      </c>
      <c r="BM189" s="171" t="s">
        <v>377</v>
      </c>
    </row>
    <row r="190" spans="1:65" s="2" customFormat="1" ht="16.5" customHeight="1">
      <c r="A190" s="29"/>
      <c r="B190" s="158"/>
      <c r="C190" s="173" t="s">
        <v>378</v>
      </c>
      <c r="D190" s="173" t="s">
        <v>214</v>
      </c>
      <c r="E190" s="174" t="s">
        <v>379</v>
      </c>
      <c r="F190" s="175" t="s">
        <v>380</v>
      </c>
      <c r="G190" s="176" t="s">
        <v>208</v>
      </c>
      <c r="H190" s="177">
        <v>40.484000000000002</v>
      </c>
      <c r="I190" s="178"/>
      <c r="J190" s="179">
        <f t="shared" si="30"/>
        <v>0</v>
      </c>
      <c r="K190" s="180"/>
      <c r="L190" s="181"/>
      <c r="M190" s="182" t="s">
        <v>1</v>
      </c>
      <c r="N190" s="183" t="s">
        <v>45</v>
      </c>
      <c r="O190" s="55"/>
      <c r="P190" s="169">
        <f t="shared" si="31"/>
        <v>0</v>
      </c>
      <c r="Q190" s="169">
        <v>1.35E-2</v>
      </c>
      <c r="R190" s="169">
        <f t="shared" si="32"/>
        <v>0.54653399999999996</v>
      </c>
      <c r="S190" s="169">
        <v>0</v>
      </c>
      <c r="T190" s="170">
        <f t="shared" si="3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71" t="s">
        <v>217</v>
      </c>
      <c r="AT190" s="171" t="s">
        <v>214</v>
      </c>
      <c r="AU190" s="171" t="s">
        <v>204</v>
      </c>
      <c r="AY190" s="14" t="s">
        <v>196</v>
      </c>
      <c r="BE190" s="172">
        <f t="shared" si="34"/>
        <v>0</v>
      </c>
      <c r="BF190" s="172">
        <f t="shared" si="35"/>
        <v>0</v>
      </c>
      <c r="BG190" s="172">
        <f t="shared" si="36"/>
        <v>0</v>
      </c>
      <c r="BH190" s="172">
        <f t="shared" si="37"/>
        <v>0</v>
      </c>
      <c r="BI190" s="172">
        <f t="shared" si="38"/>
        <v>0</v>
      </c>
      <c r="BJ190" s="14" t="s">
        <v>204</v>
      </c>
      <c r="BK190" s="172">
        <f t="shared" si="39"/>
        <v>0</v>
      </c>
      <c r="BL190" s="14" t="s">
        <v>203</v>
      </c>
      <c r="BM190" s="171" t="s">
        <v>381</v>
      </c>
    </row>
    <row r="191" spans="1:65" s="2" customFormat="1" ht="21.75" customHeight="1">
      <c r="A191" s="29"/>
      <c r="B191" s="158"/>
      <c r="C191" s="159" t="s">
        <v>382</v>
      </c>
      <c r="D191" s="159" t="s">
        <v>199</v>
      </c>
      <c r="E191" s="160" t="s">
        <v>383</v>
      </c>
      <c r="F191" s="161" t="s">
        <v>384</v>
      </c>
      <c r="G191" s="162" t="s">
        <v>208</v>
      </c>
      <c r="H191" s="163">
        <v>2397.6799999999998</v>
      </c>
      <c r="I191" s="164"/>
      <c r="J191" s="165">
        <f t="shared" si="30"/>
        <v>0</v>
      </c>
      <c r="K191" s="166"/>
      <c r="L191" s="30"/>
      <c r="M191" s="167" t="s">
        <v>1</v>
      </c>
      <c r="N191" s="168" t="s">
        <v>45</v>
      </c>
      <c r="O191" s="55"/>
      <c r="P191" s="169">
        <f t="shared" si="31"/>
        <v>0</v>
      </c>
      <c r="Q191" s="169">
        <v>9.5999999999999992E-3</v>
      </c>
      <c r="R191" s="169">
        <f t="shared" si="32"/>
        <v>23.017727999999995</v>
      </c>
      <c r="S191" s="169">
        <v>0</v>
      </c>
      <c r="T191" s="170">
        <f t="shared" si="3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71" t="s">
        <v>203</v>
      </c>
      <c r="AT191" s="171" t="s">
        <v>199</v>
      </c>
      <c r="AU191" s="171" t="s">
        <v>204</v>
      </c>
      <c r="AY191" s="14" t="s">
        <v>196</v>
      </c>
      <c r="BE191" s="172">
        <f t="shared" si="34"/>
        <v>0</v>
      </c>
      <c r="BF191" s="172">
        <f t="shared" si="35"/>
        <v>0</v>
      </c>
      <c r="BG191" s="172">
        <f t="shared" si="36"/>
        <v>0</v>
      </c>
      <c r="BH191" s="172">
        <f t="shared" si="37"/>
        <v>0</v>
      </c>
      <c r="BI191" s="172">
        <f t="shared" si="38"/>
        <v>0</v>
      </c>
      <c r="BJ191" s="14" t="s">
        <v>204</v>
      </c>
      <c r="BK191" s="172">
        <f t="shared" si="39"/>
        <v>0</v>
      </c>
      <c r="BL191" s="14" t="s">
        <v>203</v>
      </c>
      <c r="BM191" s="171" t="s">
        <v>385</v>
      </c>
    </row>
    <row r="192" spans="1:65" s="2" customFormat="1" ht="16.5" customHeight="1">
      <c r="A192" s="29"/>
      <c r="B192" s="158"/>
      <c r="C192" s="173" t="s">
        <v>386</v>
      </c>
      <c r="D192" s="173" t="s">
        <v>214</v>
      </c>
      <c r="E192" s="174" t="s">
        <v>387</v>
      </c>
      <c r="F192" s="175" t="s">
        <v>388</v>
      </c>
      <c r="G192" s="176" t="s">
        <v>208</v>
      </c>
      <c r="H192" s="177">
        <v>2517.5639999999999</v>
      </c>
      <c r="I192" s="178"/>
      <c r="J192" s="179">
        <f t="shared" si="30"/>
        <v>0</v>
      </c>
      <c r="K192" s="180"/>
      <c r="L192" s="181"/>
      <c r="M192" s="182" t="s">
        <v>1</v>
      </c>
      <c r="N192" s="183" t="s">
        <v>45</v>
      </c>
      <c r="O192" s="55"/>
      <c r="P192" s="169">
        <f t="shared" si="31"/>
        <v>0</v>
      </c>
      <c r="Q192" s="169">
        <v>1.6500000000000001E-2</v>
      </c>
      <c r="R192" s="169">
        <f t="shared" si="32"/>
        <v>41.539805999999999</v>
      </c>
      <c r="S192" s="169">
        <v>0</v>
      </c>
      <c r="T192" s="170">
        <f t="shared" si="3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71" t="s">
        <v>217</v>
      </c>
      <c r="AT192" s="171" t="s">
        <v>214</v>
      </c>
      <c r="AU192" s="171" t="s">
        <v>204</v>
      </c>
      <c r="AY192" s="14" t="s">
        <v>196</v>
      </c>
      <c r="BE192" s="172">
        <f t="shared" si="34"/>
        <v>0</v>
      </c>
      <c r="BF192" s="172">
        <f t="shared" si="35"/>
        <v>0</v>
      </c>
      <c r="BG192" s="172">
        <f t="shared" si="36"/>
        <v>0</v>
      </c>
      <c r="BH192" s="172">
        <f t="shared" si="37"/>
        <v>0</v>
      </c>
      <c r="BI192" s="172">
        <f t="shared" si="38"/>
        <v>0</v>
      </c>
      <c r="BJ192" s="14" t="s">
        <v>204</v>
      </c>
      <c r="BK192" s="172">
        <f t="shared" si="39"/>
        <v>0</v>
      </c>
      <c r="BL192" s="14" t="s">
        <v>203</v>
      </c>
      <c r="BM192" s="171" t="s">
        <v>389</v>
      </c>
    </row>
    <row r="193" spans="1:65" s="2" customFormat="1" ht="21.75" customHeight="1">
      <c r="A193" s="29"/>
      <c r="B193" s="158"/>
      <c r="C193" s="159" t="s">
        <v>390</v>
      </c>
      <c r="D193" s="159" t="s">
        <v>199</v>
      </c>
      <c r="E193" s="160" t="s">
        <v>383</v>
      </c>
      <c r="F193" s="161" t="s">
        <v>384</v>
      </c>
      <c r="G193" s="162" t="s">
        <v>208</v>
      </c>
      <c r="H193" s="163">
        <v>45.585000000000001</v>
      </c>
      <c r="I193" s="164"/>
      <c r="J193" s="165">
        <f t="shared" si="30"/>
        <v>0</v>
      </c>
      <c r="K193" s="166"/>
      <c r="L193" s="30"/>
      <c r="M193" s="167" t="s">
        <v>1</v>
      </c>
      <c r="N193" s="168" t="s">
        <v>45</v>
      </c>
      <c r="O193" s="55"/>
      <c r="P193" s="169">
        <f t="shared" si="31"/>
        <v>0</v>
      </c>
      <c r="Q193" s="169">
        <v>9.5999999999999992E-3</v>
      </c>
      <c r="R193" s="169">
        <f t="shared" si="32"/>
        <v>0.43761599999999995</v>
      </c>
      <c r="S193" s="169">
        <v>0</v>
      </c>
      <c r="T193" s="170">
        <f t="shared" si="3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71" t="s">
        <v>203</v>
      </c>
      <c r="AT193" s="171" t="s">
        <v>199</v>
      </c>
      <c r="AU193" s="171" t="s">
        <v>204</v>
      </c>
      <c r="AY193" s="14" t="s">
        <v>196</v>
      </c>
      <c r="BE193" s="172">
        <f t="shared" si="34"/>
        <v>0</v>
      </c>
      <c r="BF193" s="172">
        <f t="shared" si="35"/>
        <v>0</v>
      </c>
      <c r="BG193" s="172">
        <f t="shared" si="36"/>
        <v>0</v>
      </c>
      <c r="BH193" s="172">
        <f t="shared" si="37"/>
        <v>0</v>
      </c>
      <c r="BI193" s="172">
        <f t="shared" si="38"/>
        <v>0</v>
      </c>
      <c r="BJ193" s="14" t="s">
        <v>204</v>
      </c>
      <c r="BK193" s="172">
        <f t="shared" si="39"/>
        <v>0</v>
      </c>
      <c r="BL193" s="14" t="s">
        <v>203</v>
      </c>
      <c r="BM193" s="171" t="s">
        <v>391</v>
      </c>
    </row>
    <row r="194" spans="1:65" s="2" customFormat="1" ht="16.5" customHeight="1">
      <c r="A194" s="29"/>
      <c r="B194" s="158"/>
      <c r="C194" s="173" t="s">
        <v>392</v>
      </c>
      <c r="D194" s="173" t="s">
        <v>214</v>
      </c>
      <c r="E194" s="174" t="s">
        <v>387</v>
      </c>
      <c r="F194" s="175" t="s">
        <v>388</v>
      </c>
      <c r="G194" s="176" t="s">
        <v>208</v>
      </c>
      <c r="H194" s="177">
        <v>47.863999999999997</v>
      </c>
      <c r="I194" s="178"/>
      <c r="J194" s="179">
        <f t="shared" si="30"/>
        <v>0</v>
      </c>
      <c r="K194" s="180"/>
      <c r="L194" s="181"/>
      <c r="M194" s="182" t="s">
        <v>1</v>
      </c>
      <c r="N194" s="183" t="s">
        <v>45</v>
      </c>
      <c r="O194" s="55"/>
      <c r="P194" s="169">
        <f t="shared" si="31"/>
        <v>0</v>
      </c>
      <c r="Q194" s="169">
        <v>1.6500000000000001E-2</v>
      </c>
      <c r="R194" s="169">
        <f t="shared" si="32"/>
        <v>0.78975600000000001</v>
      </c>
      <c r="S194" s="169">
        <v>0</v>
      </c>
      <c r="T194" s="170">
        <f t="shared" si="3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71" t="s">
        <v>217</v>
      </c>
      <c r="AT194" s="171" t="s">
        <v>214</v>
      </c>
      <c r="AU194" s="171" t="s">
        <v>204</v>
      </c>
      <c r="AY194" s="14" t="s">
        <v>196</v>
      </c>
      <c r="BE194" s="172">
        <f t="shared" si="34"/>
        <v>0</v>
      </c>
      <c r="BF194" s="172">
        <f t="shared" si="35"/>
        <v>0</v>
      </c>
      <c r="BG194" s="172">
        <f t="shared" si="36"/>
        <v>0</v>
      </c>
      <c r="BH194" s="172">
        <f t="shared" si="37"/>
        <v>0</v>
      </c>
      <c r="BI194" s="172">
        <f t="shared" si="38"/>
        <v>0</v>
      </c>
      <c r="BJ194" s="14" t="s">
        <v>204</v>
      </c>
      <c r="BK194" s="172">
        <f t="shared" si="39"/>
        <v>0</v>
      </c>
      <c r="BL194" s="14" t="s">
        <v>203</v>
      </c>
      <c r="BM194" s="171" t="s">
        <v>393</v>
      </c>
    </row>
    <row r="195" spans="1:65" s="2" customFormat="1" ht="21.75" customHeight="1">
      <c r="A195" s="29"/>
      <c r="B195" s="158"/>
      <c r="C195" s="159" t="s">
        <v>394</v>
      </c>
      <c r="D195" s="159" t="s">
        <v>199</v>
      </c>
      <c r="E195" s="160" t="s">
        <v>395</v>
      </c>
      <c r="F195" s="161" t="s">
        <v>396</v>
      </c>
      <c r="G195" s="162" t="s">
        <v>222</v>
      </c>
      <c r="H195" s="163">
        <v>1156.32</v>
      </c>
      <c r="I195" s="164"/>
      <c r="J195" s="165">
        <f t="shared" si="30"/>
        <v>0</v>
      </c>
      <c r="K195" s="166"/>
      <c r="L195" s="30"/>
      <c r="M195" s="167" t="s">
        <v>1</v>
      </c>
      <c r="N195" s="168" t="s">
        <v>45</v>
      </c>
      <c r="O195" s="55"/>
      <c r="P195" s="169">
        <f t="shared" si="31"/>
        <v>0</v>
      </c>
      <c r="Q195" s="169">
        <v>1.7600000000000001E-3</v>
      </c>
      <c r="R195" s="169">
        <f t="shared" si="32"/>
        <v>2.0351232000000001</v>
      </c>
      <c r="S195" s="169">
        <v>0</v>
      </c>
      <c r="T195" s="170">
        <f t="shared" si="3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71" t="s">
        <v>203</v>
      </c>
      <c r="AT195" s="171" t="s">
        <v>199</v>
      </c>
      <c r="AU195" s="171" t="s">
        <v>204</v>
      </c>
      <c r="AY195" s="14" t="s">
        <v>196</v>
      </c>
      <c r="BE195" s="172">
        <f t="shared" si="34"/>
        <v>0</v>
      </c>
      <c r="BF195" s="172">
        <f t="shared" si="35"/>
        <v>0</v>
      </c>
      <c r="BG195" s="172">
        <f t="shared" si="36"/>
        <v>0</v>
      </c>
      <c r="BH195" s="172">
        <f t="shared" si="37"/>
        <v>0</v>
      </c>
      <c r="BI195" s="172">
        <f t="shared" si="38"/>
        <v>0</v>
      </c>
      <c r="BJ195" s="14" t="s">
        <v>204</v>
      </c>
      <c r="BK195" s="172">
        <f t="shared" si="39"/>
        <v>0</v>
      </c>
      <c r="BL195" s="14" t="s">
        <v>203</v>
      </c>
      <c r="BM195" s="171" t="s">
        <v>397</v>
      </c>
    </row>
    <row r="196" spans="1:65" s="2" customFormat="1" ht="16.5" customHeight="1">
      <c r="A196" s="29"/>
      <c r="B196" s="158"/>
      <c r="C196" s="173" t="s">
        <v>398</v>
      </c>
      <c r="D196" s="173" t="s">
        <v>214</v>
      </c>
      <c r="E196" s="174" t="s">
        <v>283</v>
      </c>
      <c r="F196" s="175" t="s">
        <v>284</v>
      </c>
      <c r="G196" s="176" t="s">
        <v>208</v>
      </c>
      <c r="H196" s="177">
        <v>216.232</v>
      </c>
      <c r="I196" s="178"/>
      <c r="J196" s="179">
        <f t="shared" si="30"/>
        <v>0</v>
      </c>
      <c r="K196" s="180"/>
      <c r="L196" s="181"/>
      <c r="M196" s="182" t="s">
        <v>1</v>
      </c>
      <c r="N196" s="183" t="s">
        <v>45</v>
      </c>
      <c r="O196" s="55"/>
      <c r="P196" s="169">
        <f t="shared" si="31"/>
        <v>0</v>
      </c>
      <c r="Q196" s="169">
        <v>6.0000000000000001E-3</v>
      </c>
      <c r="R196" s="169">
        <f t="shared" si="32"/>
        <v>1.2973920000000001</v>
      </c>
      <c r="S196" s="169">
        <v>0</v>
      </c>
      <c r="T196" s="170">
        <f t="shared" si="3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71" t="s">
        <v>217</v>
      </c>
      <c r="AT196" s="171" t="s">
        <v>214</v>
      </c>
      <c r="AU196" s="171" t="s">
        <v>204</v>
      </c>
      <c r="AY196" s="14" t="s">
        <v>196</v>
      </c>
      <c r="BE196" s="172">
        <f t="shared" si="34"/>
        <v>0</v>
      </c>
      <c r="BF196" s="172">
        <f t="shared" si="35"/>
        <v>0</v>
      </c>
      <c r="BG196" s="172">
        <f t="shared" si="36"/>
        <v>0</v>
      </c>
      <c r="BH196" s="172">
        <f t="shared" si="37"/>
        <v>0</v>
      </c>
      <c r="BI196" s="172">
        <f t="shared" si="38"/>
        <v>0</v>
      </c>
      <c r="BJ196" s="14" t="s">
        <v>204</v>
      </c>
      <c r="BK196" s="172">
        <f t="shared" si="39"/>
        <v>0</v>
      </c>
      <c r="BL196" s="14" t="s">
        <v>203</v>
      </c>
      <c r="BM196" s="171" t="s">
        <v>399</v>
      </c>
    </row>
    <row r="197" spans="1:65" s="2" customFormat="1" ht="21.75" customHeight="1">
      <c r="A197" s="29"/>
      <c r="B197" s="158"/>
      <c r="C197" s="159" t="s">
        <v>400</v>
      </c>
      <c r="D197" s="159" t="s">
        <v>199</v>
      </c>
      <c r="E197" s="160" t="s">
        <v>395</v>
      </c>
      <c r="F197" s="161" t="s">
        <v>396</v>
      </c>
      <c r="G197" s="162" t="s">
        <v>222</v>
      </c>
      <c r="H197" s="163">
        <v>22.86</v>
      </c>
      <c r="I197" s="164"/>
      <c r="J197" s="165">
        <f t="shared" si="30"/>
        <v>0</v>
      </c>
      <c r="K197" s="166"/>
      <c r="L197" s="30"/>
      <c r="M197" s="167" t="s">
        <v>1</v>
      </c>
      <c r="N197" s="168" t="s">
        <v>45</v>
      </c>
      <c r="O197" s="55"/>
      <c r="P197" s="169">
        <f t="shared" si="31"/>
        <v>0</v>
      </c>
      <c r="Q197" s="169">
        <v>1.7600000000000001E-3</v>
      </c>
      <c r="R197" s="169">
        <f t="shared" si="32"/>
        <v>4.0233600000000001E-2</v>
      </c>
      <c r="S197" s="169">
        <v>0</v>
      </c>
      <c r="T197" s="170">
        <f t="shared" si="3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71" t="s">
        <v>203</v>
      </c>
      <c r="AT197" s="171" t="s">
        <v>199</v>
      </c>
      <c r="AU197" s="171" t="s">
        <v>204</v>
      </c>
      <c r="AY197" s="14" t="s">
        <v>196</v>
      </c>
      <c r="BE197" s="172">
        <f t="shared" si="34"/>
        <v>0</v>
      </c>
      <c r="BF197" s="172">
        <f t="shared" si="35"/>
        <v>0</v>
      </c>
      <c r="BG197" s="172">
        <f t="shared" si="36"/>
        <v>0</v>
      </c>
      <c r="BH197" s="172">
        <f t="shared" si="37"/>
        <v>0</v>
      </c>
      <c r="BI197" s="172">
        <f t="shared" si="38"/>
        <v>0</v>
      </c>
      <c r="BJ197" s="14" t="s">
        <v>204</v>
      </c>
      <c r="BK197" s="172">
        <f t="shared" si="39"/>
        <v>0</v>
      </c>
      <c r="BL197" s="14" t="s">
        <v>203</v>
      </c>
      <c r="BM197" s="171" t="s">
        <v>401</v>
      </c>
    </row>
    <row r="198" spans="1:65" s="2" customFormat="1" ht="16.5" customHeight="1">
      <c r="A198" s="29"/>
      <c r="B198" s="158"/>
      <c r="C198" s="173" t="s">
        <v>402</v>
      </c>
      <c r="D198" s="173" t="s">
        <v>214</v>
      </c>
      <c r="E198" s="174" t="s">
        <v>283</v>
      </c>
      <c r="F198" s="175" t="s">
        <v>284</v>
      </c>
      <c r="G198" s="176" t="s">
        <v>208</v>
      </c>
      <c r="H198" s="177">
        <v>4.2750000000000004</v>
      </c>
      <c r="I198" s="178"/>
      <c r="J198" s="179">
        <f t="shared" si="30"/>
        <v>0</v>
      </c>
      <c r="K198" s="180"/>
      <c r="L198" s="181"/>
      <c r="M198" s="182" t="s">
        <v>1</v>
      </c>
      <c r="N198" s="183" t="s">
        <v>45</v>
      </c>
      <c r="O198" s="55"/>
      <c r="P198" s="169">
        <f t="shared" si="31"/>
        <v>0</v>
      </c>
      <c r="Q198" s="169">
        <v>6.0000000000000001E-3</v>
      </c>
      <c r="R198" s="169">
        <f t="shared" si="32"/>
        <v>2.5650000000000003E-2</v>
      </c>
      <c r="S198" s="169">
        <v>0</v>
      </c>
      <c r="T198" s="170">
        <f t="shared" si="3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71" t="s">
        <v>217</v>
      </c>
      <c r="AT198" s="171" t="s">
        <v>214</v>
      </c>
      <c r="AU198" s="171" t="s">
        <v>204</v>
      </c>
      <c r="AY198" s="14" t="s">
        <v>196</v>
      </c>
      <c r="BE198" s="172">
        <f t="shared" si="34"/>
        <v>0</v>
      </c>
      <c r="BF198" s="172">
        <f t="shared" si="35"/>
        <v>0</v>
      </c>
      <c r="BG198" s="172">
        <f t="shared" si="36"/>
        <v>0</v>
      </c>
      <c r="BH198" s="172">
        <f t="shared" si="37"/>
        <v>0</v>
      </c>
      <c r="BI198" s="172">
        <f t="shared" si="38"/>
        <v>0</v>
      </c>
      <c r="BJ198" s="14" t="s">
        <v>204</v>
      </c>
      <c r="BK198" s="172">
        <f t="shared" si="39"/>
        <v>0</v>
      </c>
      <c r="BL198" s="14" t="s">
        <v>203</v>
      </c>
      <c r="BM198" s="171" t="s">
        <v>403</v>
      </c>
    </row>
    <row r="199" spans="1:65" s="2" customFormat="1" ht="16.5" customHeight="1">
      <c r="A199" s="29"/>
      <c r="B199" s="158"/>
      <c r="C199" s="159" t="s">
        <v>404</v>
      </c>
      <c r="D199" s="159" t="s">
        <v>199</v>
      </c>
      <c r="E199" s="160" t="s">
        <v>405</v>
      </c>
      <c r="F199" s="161" t="s">
        <v>406</v>
      </c>
      <c r="G199" s="162" t="s">
        <v>208</v>
      </c>
      <c r="H199" s="163">
        <v>81.558000000000007</v>
      </c>
      <c r="I199" s="164"/>
      <c r="J199" s="165">
        <f t="shared" si="30"/>
        <v>0</v>
      </c>
      <c r="K199" s="166"/>
      <c r="L199" s="30"/>
      <c r="M199" s="167" t="s">
        <v>1</v>
      </c>
      <c r="N199" s="168" t="s">
        <v>45</v>
      </c>
      <c r="O199" s="55"/>
      <c r="P199" s="169">
        <f t="shared" si="31"/>
        <v>0</v>
      </c>
      <c r="Q199" s="169">
        <v>4.0000000000000003E-5</v>
      </c>
      <c r="R199" s="169">
        <f t="shared" si="32"/>
        <v>3.2623200000000004E-3</v>
      </c>
      <c r="S199" s="169">
        <v>0</v>
      </c>
      <c r="T199" s="170">
        <f t="shared" si="3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71" t="s">
        <v>203</v>
      </c>
      <c r="AT199" s="171" t="s">
        <v>199</v>
      </c>
      <c r="AU199" s="171" t="s">
        <v>204</v>
      </c>
      <c r="AY199" s="14" t="s">
        <v>196</v>
      </c>
      <c r="BE199" s="172">
        <f t="shared" si="34"/>
        <v>0</v>
      </c>
      <c r="BF199" s="172">
        <f t="shared" si="35"/>
        <v>0</v>
      </c>
      <c r="BG199" s="172">
        <f t="shared" si="36"/>
        <v>0</v>
      </c>
      <c r="BH199" s="172">
        <f t="shared" si="37"/>
        <v>0</v>
      </c>
      <c r="BI199" s="172">
        <f t="shared" si="38"/>
        <v>0</v>
      </c>
      <c r="BJ199" s="14" t="s">
        <v>204</v>
      </c>
      <c r="BK199" s="172">
        <f t="shared" si="39"/>
        <v>0</v>
      </c>
      <c r="BL199" s="14" t="s">
        <v>203</v>
      </c>
      <c r="BM199" s="171" t="s">
        <v>407</v>
      </c>
    </row>
    <row r="200" spans="1:65" s="2" customFormat="1" ht="16.5" customHeight="1">
      <c r="A200" s="29"/>
      <c r="B200" s="158"/>
      <c r="C200" s="159" t="s">
        <v>408</v>
      </c>
      <c r="D200" s="159" t="s">
        <v>199</v>
      </c>
      <c r="E200" s="160" t="s">
        <v>405</v>
      </c>
      <c r="F200" s="161" t="s">
        <v>406</v>
      </c>
      <c r="G200" s="162" t="s">
        <v>208</v>
      </c>
      <c r="H200" s="163">
        <v>286.24799999999999</v>
      </c>
      <c r="I200" s="164"/>
      <c r="J200" s="165">
        <f t="shared" si="30"/>
        <v>0</v>
      </c>
      <c r="K200" s="166"/>
      <c r="L200" s="30"/>
      <c r="M200" s="167" t="s">
        <v>1</v>
      </c>
      <c r="N200" s="168" t="s">
        <v>45</v>
      </c>
      <c r="O200" s="55"/>
      <c r="P200" s="169">
        <f t="shared" si="31"/>
        <v>0</v>
      </c>
      <c r="Q200" s="169">
        <v>4.0000000000000003E-5</v>
      </c>
      <c r="R200" s="169">
        <f t="shared" si="32"/>
        <v>1.1449920000000001E-2</v>
      </c>
      <c r="S200" s="169">
        <v>0</v>
      </c>
      <c r="T200" s="170">
        <f t="shared" si="3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71" t="s">
        <v>203</v>
      </c>
      <c r="AT200" s="171" t="s">
        <v>199</v>
      </c>
      <c r="AU200" s="171" t="s">
        <v>204</v>
      </c>
      <c r="AY200" s="14" t="s">
        <v>196</v>
      </c>
      <c r="BE200" s="172">
        <f t="shared" si="34"/>
        <v>0</v>
      </c>
      <c r="BF200" s="172">
        <f t="shared" si="35"/>
        <v>0</v>
      </c>
      <c r="BG200" s="172">
        <f t="shared" si="36"/>
        <v>0</v>
      </c>
      <c r="BH200" s="172">
        <f t="shared" si="37"/>
        <v>0</v>
      </c>
      <c r="BI200" s="172">
        <f t="shared" si="38"/>
        <v>0</v>
      </c>
      <c r="BJ200" s="14" t="s">
        <v>204</v>
      </c>
      <c r="BK200" s="172">
        <f t="shared" si="39"/>
        <v>0</v>
      </c>
      <c r="BL200" s="14" t="s">
        <v>203</v>
      </c>
      <c r="BM200" s="171" t="s">
        <v>409</v>
      </c>
    </row>
    <row r="201" spans="1:65" s="2" customFormat="1" ht="16.5" customHeight="1">
      <c r="A201" s="29"/>
      <c r="B201" s="158"/>
      <c r="C201" s="159" t="s">
        <v>232</v>
      </c>
      <c r="D201" s="159" t="s">
        <v>199</v>
      </c>
      <c r="E201" s="160" t="s">
        <v>410</v>
      </c>
      <c r="F201" s="161" t="s">
        <v>411</v>
      </c>
      <c r="G201" s="162" t="s">
        <v>208</v>
      </c>
      <c r="H201" s="163">
        <v>12.852</v>
      </c>
      <c r="I201" s="164"/>
      <c r="J201" s="165">
        <f t="shared" si="30"/>
        <v>0</v>
      </c>
      <c r="K201" s="166"/>
      <c r="L201" s="30"/>
      <c r="M201" s="167" t="s">
        <v>1</v>
      </c>
      <c r="N201" s="168" t="s">
        <v>45</v>
      </c>
      <c r="O201" s="55"/>
      <c r="P201" s="169">
        <f t="shared" si="31"/>
        <v>0</v>
      </c>
      <c r="Q201" s="169">
        <v>1.6000000000000001E-4</v>
      </c>
      <c r="R201" s="169">
        <f t="shared" si="32"/>
        <v>2.0563200000000004E-3</v>
      </c>
      <c r="S201" s="169">
        <v>0</v>
      </c>
      <c r="T201" s="170">
        <f t="shared" si="3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71" t="s">
        <v>203</v>
      </c>
      <c r="AT201" s="171" t="s">
        <v>199</v>
      </c>
      <c r="AU201" s="171" t="s">
        <v>204</v>
      </c>
      <c r="AY201" s="14" t="s">
        <v>196</v>
      </c>
      <c r="BE201" s="172">
        <f t="shared" si="34"/>
        <v>0</v>
      </c>
      <c r="BF201" s="172">
        <f t="shared" si="35"/>
        <v>0</v>
      </c>
      <c r="BG201" s="172">
        <f t="shared" si="36"/>
        <v>0</v>
      </c>
      <c r="BH201" s="172">
        <f t="shared" si="37"/>
        <v>0</v>
      </c>
      <c r="BI201" s="172">
        <f t="shared" si="38"/>
        <v>0</v>
      </c>
      <c r="BJ201" s="14" t="s">
        <v>204</v>
      </c>
      <c r="BK201" s="172">
        <f t="shared" si="39"/>
        <v>0</v>
      </c>
      <c r="BL201" s="14" t="s">
        <v>203</v>
      </c>
      <c r="BM201" s="171" t="s">
        <v>412</v>
      </c>
    </row>
    <row r="202" spans="1:65" s="2" customFormat="1" ht="16.5" customHeight="1">
      <c r="A202" s="29"/>
      <c r="B202" s="158"/>
      <c r="C202" s="159" t="s">
        <v>413</v>
      </c>
      <c r="D202" s="159" t="s">
        <v>199</v>
      </c>
      <c r="E202" s="160" t="s">
        <v>414</v>
      </c>
      <c r="F202" s="161" t="s">
        <v>415</v>
      </c>
      <c r="G202" s="162" t="s">
        <v>208</v>
      </c>
      <c r="H202" s="163">
        <v>973.06299999999999</v>
      </c>
      <c r="I202" s="164"/>
      <c r="J202" s="165">
        <f t="shared" si="30"/>
        <v>0</v>
      </c>
      <c r="K202" s="166"/>
      <c r="L202" s="30"/>
      <c r="M202" s="167" t="s">
        <v>1</v>
      </c>
      <c r="N202" s="168" t="s">
        <v>45</v>
      </c>
      <c r="O202" s="55"/>
      <c r="P202" s="169">
        <f t="shared" si="31"/>
        <v>0</v>
      </c>
      <c r="Q202" s="169">
        <v>2.0000000000000001E-4</v>
      </c>
      <c r="R202" s="169">
        <f t="shared" si="32"/>
        <v>0.1946126</v>
      </c>
      <c r="S202" s="169">
        <v>0</v>
      </c>
      <c r="T202" s="170">
        <f t="shared" si="3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71" t="s">
        <v>203</v>
      </c>
      <c r="AT202" s="171" t="s">
        <v>199</v>
      </c>
      <c r="AU202" s="171" t="s">
        <v>204</v>
      </c>
      <c r="AY202" s="14" t="s">
        <v>196</v>
      </c>
      <c r="BE202" s="172">
        <f t="shared" si="34"/>
        <v>0</v>
      </c>
      <c r="BF202" s="172">
        <f t="shared" si="35"/>
        <v>0</v>
      </c>
      <c r="BG202" s="172">
        <f t="shared" si="36"/>
        <v>0</v>
      </c>
      <c r="BH202" s="172">
        <f t="shared" si="37"/>
        <v>0</v>
      </c>
      <c r="BI202" s="172">
        <f t="shared" si="38"/>
        <v>0</v>
      </c>
      <c r="BJ202" s="14" t="s">
        <v>204</v>
      </c>
      <c r="BK202" s="172">
        <f t="shared" si="39"/>
        <v>0</v>
      </c>
      <c r="BL202" s="14" t="s">
        <v>203</v>
      </c>
      <c r="BM202" s="171" t="s">
        <v>416</v>
      </c>
    </row>
    <row r="203" spans="1:65" s="2" customFormat="1" ht="16.5" customHeight="1">
      <c r="A203" s="29"/>
      <c r="B203" s="158"/>
      <c r="C203" s="159" t="s">
        <v>417</v>
      </c>
      <c r="D203" s="159" t="s">
        <v>199</v>
      </c>
      <c r="E203" s="160" t="s">
        <v>418</v>
      </c>
      <c r="F203" s="161" t="s">
        <v>419</v>
      </c>
      <c r="G203" s="162" t="s">
        <v>208</v>
      </c>
      <c r="H203" s="163">
        <v>60.155999999999999</v>
      </c>
      <c r="I203" s="164"/>
      <c r="J203" s="165">
        <f t="shared" si="30"/>
        <v>0</v>
      </c>
      <c r="K203" s="166"/>
      <c r="L203" s="30"/>
      <c r="M203" s="167" t="s">
        <v>1</v>
      </c>
      <c r="N203" s="168" t="s">
        <v>45</v>
      </c>
      <c r="O203" s="55"/>
      <c r="P203" s="169">
        <f t="shared" si="31"/>
        <v>0</v>
      </c>
      <c r="Q203" s="169">
        <v>6.0000000000000002E-5</v>
      </c>
      <c r="R203" s="169">
        <f t="shared" si="32"/>
        <v>3.6093599999999998E-3</v>
      </c>
      <c r="S203" s="169">
        <v>0</v>
      </c>
      <c r="T203" s="170">
        <f t="shared" si="3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71" t="s">
        <v>203</v>
      </c>
      <c r="AT203" s="171" t="s">
        <v>199</v>
      </c>
      <c r="AU203" s="171" t="s">
        <v>204</v>
      </c>
      <c r="AY203" s="14" t="s">
        <v>196</v>
      </c>
      <c r="BE203" s="172">
        <f t="shared" si="34"/>
        <v>0</v>
      </c>
      <c r="BF203" s="172">
        <f t="shared" si="35"/>
        <v>0</v>
      </c>
      <c r="BG203" s="172">
        <f t="shared" si="36"/>
        <v>0</v>
      </c>
      <c r="BH203" s="172">
        <f t="shared" si="37"/>
        <v>0</v>
      </c>
      <c r="BI203" s="172">
        <f t="shared" si="38"/>
        <v>0</v>
      </c>
      <c r="BJ203" s="14" t="s">
        <v>204</v>
      </c>
      <c r="BK203" s="172">
        <f t="shared" si="39"/>
        <v>0</v>
      </c>
      <c r="BL203" s="14" t="s">
        <v>203</v>
      </c>
      <c r="BM203" s="171" t="s">
        <v>420</v>
      </c>
    </row>
    <row r="204" spans="1:65" s="2" customFormat="1" ht="16.5" customHeight="1">
      <c r="A204" s="29"/>
      <c r="B204" s="158"/>
      <c r="C204" s="159" t="s">
        <v>421</v>
      </c>
      <c r="D204" s="159" t="s">
        <v>199</v>
      </c>
      <c r="E204" s="160" t="s">
        <v>422</v>
      </c>
      <c r="F204" s="161" t="s">
        <v>423</v>
      </c>
      <c r="G204" s="162" t="s">
        <v>208</v>
      </c>
      <c r="H204" s="163">
        <v>2613.5360000000001</v>
      </c>
      <c r="I204" s="164"/>
      <c r="J204" s="165">
        <f t="shared" si="30"/>
        <v>0</v>
      </c>
      <c r="K204" s="166"/>
      <c r="L204" s="30"/>
      <c r="M204" s="167" t="s">
        <v>1</v>
      </c>
      <c r="N204" s="168" t="s">
        <v>45</v>
      </c>
      <c r="O204" s="55"/>
      <c r="P204" s="169">
        <f t="shared" si="31"/>
        <v>0</v>
      </c>
      <c r="Q204" s="169">
        <v>6.0000000000000002E-5</v>
      </c>
      <c r="R204" s="169">
        <f t="shared" si="32"/>
        <v>0.15681216000000001</v>
      </c>
      <c r="S204" s="169">
        <v>0</v>
      </c>
      <c r="T204" s="170">
        <f t="shared" si="3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71" t="s">
        <v>203</v>
      </c>
      <c r="AT204" s="171" t="s">
        <v>199</v>
      </c>
      <c r="AU204" s="171" t="s">
        <v>204</v>
      </c>
      <c r="AY204" s="14" t="s">
        <v>196</v>
      </c>
      <c r="BE204" s="172">
        <f t="shared" si="34"/>
        <v>0</v>
      </c>
      <c r="BF204" s="172">
        <f t="shared" si="35"/>
        <v>0</v>
      </c>
      <c r="BG204" s="172">
        <f t="shared" si="36"/>
        <v>0</v>
      </c>
      <c r="BH204" s="172">
        <f t="shared" si="37"/>
        <v>0</v>
      </c>
      <c r="BI204" s="172">
        <f t="shared" si="38"/>
        <v>0</v>
      </c>
      <c r="BJ204" s="14" t="s">
        <v>204</v>
      </c>
      <c r="BK204" s="172">
        <f t="shared" si="39"/>
        <v>0</v>
      </c>
      <c r="BL204" s="14" t="s">
        <v>203</v>
      </c>
      <c r="BM204" s="171" t="s">
        <v>424</v>
      </c>
    </row>
    <row r="205" spans="1:65" s="2" customFormat="1" ht="16.5" customHeight="1">
      <c r="A205" s="29"/>
      <c r="B205" s="158"/>
      <c r="C205" s="159" t="s">
        <v>425</v>
      </c>
      <c r="D205" s="159" t="s">
        <v>199</v>
      </c>
      <c r="E205" s="160" t="s">
        <v>422</v>
      </c>
      <c r="F205" s="161" t="s">
        <v>423</v>
      </c>
      <c r="G205" s="162" t="s">
        <v>208</v>
      </c>
      <c r="H205" s="163">
        <v>286.24799999999999</v>
      </c>
      <c r="I205" s="164"/>
      <c r="J205" s="165">
        <f t="shared" si="30"/>
        <v>0</v>
      </c>
      <c r="K205" s="166"/>
      <c r="L205" s="30"/>
      <c r="M205" s="167" t="s">
        <v>1</v>
      </c>
      <c r="N205" s="168" t="s">
        <v>45</v>
      </c>
      <c r="O205" s="55"/>
      <c r="P205" s="169">
        <f t="shared" si="31"/>
        <v>0</v>
      </c>
      <c r="Q205" s="169">
        <v>6.0000000000000002E-5</v>
      </c>
      <c r="R205" s="169">
        <f t="shared" si="32"/>
        <v>1.717488E-2</v>
      </c>
      <c r="S205" s="169">
        <v>0</v>
      </c>
      <c r="T205" s="170">
        <f t="shared" si="3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71" t="s">
        <v>203</v>
      </c>
      <c r="AT205" s="171" t="s">
        <v>199</v>
      </c>
      <c r="AU205" s="171" t="s">
        <v>204</v>
      </c>
      <c r="AY205" s="14" t="s">
        <v>196</v>
      </c>
      <c r="BE205" s="172">
        <f t="shared" si="34"/>
        <v>0</v>
      </c>
      <c r="BF205" s="172">
        <f t="shared" si="35"/>
        <v>0</v>
      </c>
      <c r="BG205" s="172">
        <f t="shared" si="36"/>
        <v>0</v>
      </c>
      <c r="BH205" s="172">
        <f t="shared" si="37"/>
        <v>0</v>
      </c>
      <c r="BI205" s="172">
        <f t="shared" si="38"/>
        <v>0</v>
      </c>
      <c r="BJ205" s="14" t="s">
        <v>204</v>
      </c>
      <c r="BK205" s="172">
        <f t="shared" si="39"/>
        <v>0</v>
      </c>
      <c r="BL205" s="14" t="s">
        <v>203</v>
      </c>
      <c r="BM205" s="171" t="s">
        <v>426</v>
      </c>
    </row>
    <row r="206" spans="1:65" s="2" customFormat="1" ht="16.5" customHeight="1">
      <c r="A206" s="29"/>
      <c r="B206" s="158"/>
      <c r="C206" s="159" t="s">
        <v>427</v>
      </c>
      <c r="D206" s="159" t="s">
        <v>199</v>
      </c>
      <c r="E206" s="160" t="s">
        <v>428</v>
      </c>
      <c r="F206" s="161" t="s">
        <v>429</v>
      </c>
      <c r="G206" s="162" t="s">
        <v>222</v>
      </c>
      <c r="H206" s="163">
        <v>109.68</v>
      </c>
      <c r="I206" s="164"/>
      <c r="J206" s="165">
        <f t="shared" si="30"/>
        <v>0</v>
      </c>
      <c r="K206" s="166"/>
      <c r="L206" s="30"/>
      <c r="M206" s="167" t="s">
        <v>1</v>
      </c>
      <c r="N206" s="168" t="s">
        <v>45</v>
      </c>
      <c r="O206" s="55"/>
      <c r="P206" s="169">
        <f t="shared" si="31"/>
        <v>0</v>
      </c>
      <c r="Q206" s="169">
        <v>3.0000000000000001E-5</v>
      </c>
      <c r="R206" s="169">
        <f t="shared" si="32"/>
        <v>3.2904000000000002E-3</v>
      </c>
      <c r="S206" s="169">
        <v>0</v>
      </c>
      <c r="T206" s="170">
        <f t="shared" si="3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71" t="s">
        <v>203</v>
      </c>
      <c r="AT206" s="171" t="s">
        <v>199</v>
      </c>
      <c r="AU206" s="171" t="s">
        <v>204</v>
      </c>
      <c r="AY206" s="14" t="s">
        <v>196</v>
      </c>
      <c r="BE206" s="172">
        <f t="shared" si="34"/>
        <v>0</v>
      </c>
      <c r="BF206" s="172">
        <f t="shared" si="35"/>
        <v>0</v>
      </c>
      <c r="BG206" s="172">
        <f t="shared" si="36"/>
        <v>0</v>
      </c>
      <c r="BH206" s="172">
        <f t="shared" si="37"/>
        <v>0</v>
      </c>
      <c r="BI206" s="172">
        <f t="shared" si="38"/>
        <v>0</v>
      </c>
      <c r="BJ206" s="14" t="s">
        <v>204</v>
      </c>
      <c r="BK206" s="172">
        <f t="shared" si="39"/>
        <v>0</v>
      </c>
      <c r="BL206" s="14" t="s">
        <v>203</v>
      </c>
      <c r="BM206" s="171" t="s">
        <v>430</v>
      </c>
    </row>
    <row r="207" spans="1:65" s="2" customFormat="1" ht="16.5" customHeight="1">
      <c r="A207" s="29"/>
      <c r="B207" s="158"/>
      <c r="C207" s="173" t="s">
        <v>431</v>
      </c>
      <c r="D207" s="173" t="s">
        <v>214</v>
      </c>
      <c r="E207" s="174" t="s">
        <v>432</v>
      </c>
      <c r="F207" s="175" t="s">
        <v>433</v>
      </c>
      <c r="G207" s="176" t="s">
        <v>222</v>
      </c>
      <c r="H207" s="177">
        <v>115.164</v>
      </c>
      <c r="I207" s="178"/>
      <c r="J207" s="179">
        <f t="shared" si="30"/>
        <v>0</v>
      </c>
      <c r="K207" s="180"/>
      <c r="L207" s="181"/>
      <c r="M207" s="182" t="s">
        <v>1</v>
      </c>
      <c r="N207" s="183" t="s">
        <v>45</v>
      </c>
      <c r="O207" s="55"/>
      <c r="P207" s="169">
        <f t="shared" si="31"/>
        <v>0</v>
      </c>
      <c r="Q207" s="169">
        <v>2.2000000000000001E-4</v>
      </c>
      <c r="R207" s="169">
        <f t="shared" si="32"/>
        <v>2.533608E-2</v>
      </c>
      <c r="S207" s="169">
        <v>0</v>
      </c>
      <c r="T207" s="170">
        <f t="shared" si="3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71" t="s">
        <v>217</v>
      </c>
      <c r="AT207" s="171" t="s">
        <v>214</v>
      </c>
      <c r="AU207" s="171" t="s">
        <v>204</v>
      </c>
      <c r="AY207" s="14" t="s">
        <v>196</v>
      </c>
      <c r="BE207" s="172">
        <f t="shared" si="34"/>
        <v>0</v>
      </c>
      <c r="BF207" s="172">
        <f t="shared" si="35"/>
        <v>0</v>
      </c>
      <c r="BG207" s="172">
        <f t="shared" si="36"/>
        <v>0</v>
      </c>
      <c r="BH207" s="172">
        <f t="shared" si="37"/>
        <v>0</v>
      </c>
      <c r="BI207" s="172">
        <f t="shared" si="38"/>
        <v>0</v>
      </c>
      <c r="BJ207" s="14" t="s">
        <v>204</v>
      </c>
      <c r="BK207" s="172">
        <f t="shared" si="39"/>
        <v>0</v>
      </c>
      <c r="BL207" s="14" t="s">
        <v>203</v>
      </c>
      <c r="BM207" s="171" t="s">
        <v>434</v>
      </c>
    </row>
    <row r="208" spans="1:65" s="2" customFormat="1" ht="16.5" customHeight="1">
      <c r="A208" s="29"/>
      <c r="B208" s="158"/>
      <c r="C208" s="159" t="s">
        <v>435</v>
      </c>
      <c r="D208" s="159" t="s">
        <v>199</v>
      </c>
      <c r="E208" s="160" t="s">
        <v>436</v>
      </c>
      <c r="F208" s="161" t="s">
        <v>437</v>
      </c>
      <c r="G208" s="162" t="s">
        <v>222</v>
      </c>
      <c r="H208" s="163">
        <v>864.02</v>
      </c>
      <c r="I208" s="164"/>
      <c r="J208" s="165">
        <f t="shared" si="30"/>
        <v>0</v>
      </c>
      <c r="K208" s="166"/>
      <c r="L208" s="30"/>
      <c r="M208" s="167" t="s">
        <v>1</v>
      </c>
      <c r="N208" s="168" t="s">
        <v>45</v>
      </c>
      <c r="O208" s="55"/>
      <c r="P208" s="169">
        <f t="shared" si="31"/>
        <v>0</v>
      </c>
      <c r="Q208" s="169">
        <v>0</v>
      </c>
      <c r="R208" s="169">
        <f t="shared" si="32"/>
        <v>0</v>
      </c>
      <c r="S208" s="169">
        <v>0</v>
      </c>
      <c r="T208" s="170">
        <f t="shared" si="3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71" t="s">
        <v>203</v>
      </c>
      <c r="AT208" s="171" t="s">
        <v>199</v>
      </c>
      <c r="AU208" s="171" t="s">
        <v>204</v>
      </c>
      <c r="AY208" s="14" t="s">
        <v>196</v>
      </c>
      <c r="BE208" s="172">
        <f t="shared" si="34"/>
        <v>0</v>
      </c>
      <c r="BF208" s="172">
        <f t="shared" si="35"/>
        <v>0</v>
      </c>
      <c r="BG208" s="172">
        <f t="shared" si="36"/>
        <v>0</v>
      </c>
      <c r="BH208" s="172">
        <f t="shared" si="37"/>
        <v>0</v>
      </c>
      <c r="BI208" s="172">
        <f t="shared" si="38"/>
        <v>0</v>
      </c>
      <c r="BJ208" s="14" t="s">
        <v>204</v>
      </c>
      <c r="BK208" s="172">
        <f t="shared" si="39"/>
        <v>0</v>
      </c>
      <c r="BL208" s="14" t="s">
        <v>203</v>
      </c>
      <c r="BM208" s="171" t="s">
        <v>438</v>
      </c>
    </row>
    <row r="209" spans="1:65" s="2" customFormat="1" ht="16.5" customHeight="1">
      <c r="A209" s="29"/>
      <c r="B209" s="158"/>
      <c r="C209" s="173" t="s">
        <v>439</v>
      </c>
      <c r="D209" s="173" t="s">
        <v>214</v>
      </c>
      <c r="E209" s="174" t="s">
        <v>440</v>
      </c>
      <c r="F209" s="175" t="s">
        <v>441</v>
      </c>
      <c r="G209" s="176" t="s">
        <v>222</v>
      </c>
      <c r="H209" s="177">
        <v>907.221</v>
      </c>
      <c r="I209" s="178"/>
      <c r="J209" s="179">
        <f t="shared" si="30"/>
        <v>0</v>
      </c>
      <c r="K209" s="180"/>
      <c r="L209" s="181"/>
      <c r="M209" s="182" t="s">
        <v>1</v>
      </c>
      <c r="N209" s="183" t="s">
        <v>45</v>
      </c>
      <c r="O209" s="55"/>
      <c r="P209" s="169">
        <f t="shared" si="31"/>
        <v>0</v>
      </c>
      <c r="Q209" s="169">
        <v>2.9999999999999997E-4</v>
      </c>
      <c r="R209" s="169">
        <f t="shared" si="32"/>
        <v>0.27216629999999997</v>
      </c>
      <c r="S209" s="169">
        <v>0</v>
      </c>
      <c r="T209" s="170">
        <f t="shared" si="3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71" t="s">
        <v>217</v>
      </c>
      <c r="AT209" s="171" t="s">
        <v>214</v>
      </c>
      <c r="AU209" s="171" t="s">
        <v>204</v>
      </c>
      <c r="AY209" s="14" t="s">
        <v>196</v>
      </c>
      <c r="BE209" s="172">
        <f t="shared" si="34"/>
        <v>0</v>
      </c>
      <c r="BF209" s="172">
        <f t="shared" si="35"/>
        <v>0</v>
      </c>
      <c r="BG209" s="172">
        <f t="shared" si="36"/>
        <v>0</v>
      </c>
      <c r="BH209" s="172">
        <f t="shared" si="37"/>
        <v>0</v>
      </c>
      <c r="BI209" s="172">
        <f t="shared" si="38"/>
        <v>0</v>
      </c>
      <c r="BJ209" s="14" t="s">
        <v>204</v>
      </c>
      <c r="BK209" s="172">
        <f t="shared" si="39"/>
        <v>0</v>
      </c>
      <c r="BL209" s="14" t="s">
        <v>203</v>
      </c>
      <c r="BM209" s="171" t="s">
        <v>442</v>
      </c>
    </row>
    <row r="210" spans="1:65" s="2" customFormat="1" ht="16.5" customHeight="1">
      <c r="A210" s="29"/>
      <c r="B210" s="158"/>
      <c r="C210" s="159" t="s">
        <v>443</v>
      </c>
      <c r="D210" s="159" t="s">
        <v>199</v>
      </c>
      <c r="E210" s="160" t="s">
        <v>436</v>
      </c>
      <c r="F210" s="161" t="s">
        <v>437</v>
      </c>
      <c r="G210" s="162" t="s">
        <v>222</v>
      </c>
      <c r="H210" s="163">
        <v>5.34</v>
      </c>
      <c r="I210" s="164"/>
      <c r="J210" s="165">
        <f t="shared" si="30"/>
        <v>0</v>
      </c>
      <c r="K210" s="166"/>
      <c r="L210" s="30"/>
      <c r="M210" s="167" t="s">
        <v>1</v>
      </c>
      <c r="N210" s="168" t="s">
        <v>45</v>
      </c>
      <c r="O210" s="55"/>
      <c r="P210" s="169">
        <f t="shared" si="31"/>
        <v>0</v>
      </c>
      <c r="Q210" s="169">
        <v>0</v>
      </c>
      <c r="R210" s="169">
        <f t="shared" si="32"/>
        <v>0</v>
      </c>
      <c r="S210" s="169">
        <v>0</v>
      </c>
      <c r="T210" s="170">
        <f t="shared" si="3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71" t="s">
        <v>203</v>
      </c>
      <c r="AT210" s="171" t="s">
        <v>199</v>
      </c>
      <c r="AU210" s="171" t="s">
        <v>204</v>
      </c>
      <c r="AY210" s="14" t="s">
        <v>196</v>
      </c>
      <c r="BE210" s="172">
        <f t="shared" si="34"/>
        <v>0</v>
      </c>
      <c r="BF210" s="172">
        <f t="shared" si="35"/>
        <v>0</v>
      </c>
      <c r="BG210" s="172">
        <f t="shared" si="36"/>
        <v>0</v>
      </c>
      <c r="BH210" s="172">
        <f t="shared" si="37"/>
        <v>0</v>
      </c>
      <c r="BI210" s="172">
        <f t="shared" si="38"/>
        <v>0</v>
      </c>
      <c r="BJ210" s="14" t="s">
        <v>204</v>
      </c>
      <c r="BK210" s="172">
        <f t="shared" si="39"/>
        <v>0</v>
      </c>
      <c r="BL210" s="14" t="s">
        <v>203</v>
      </c>
      <c r="BM210" s="171" t="s">
        <v>444</v>
      </c>
    </row>
    <row r="211" spans="1:65" s="2" customFormat="1" ht="16.5" customHeight="1">
      <c r="A211" s="29"/>
      <c r="B211" s="158"/>
      <c r="C211" s="173" t="s">
        <v>445</v>
      </c>
      <c r="D211" s="173" t="s">
        <v>214</v>
      </c>
      <c r="E211" s="174" t="s">
        <v>440</v>
      </c>
      <c r="F211" s="175" t="s">
        <v>441</v>
      </c>
      <c r="G211" s="176" t="s">
        <v>222</v>
      </c>
      <c r="H211" s="177">
        <v>5.6070000000000002</v>
      </c>
      <c r="I211" s="178"/>
      <c r="J211" s="179">
        <f t="shared" si="30"/>
        <v>0</v>
      </c>
      <c r="K211" s="180"/>
      <c r="L211" s="181"/>
      <c r="M211" s="182" t="s">
        <v>1</v>
      </c>
      <c r="N211" s="183" t="s">
        <v>45</v>
      </c>
      <c r="O211" s="55"/>
      <c r="P211" s="169">
        <f t="shared" si="31"/>
        <v>0</v>
      </c>
      <c r="Q211" s="169">
        <v>2.9999999999999997E-4</v>
      </c>
      <c r="R211" s="169">
        <f t="shared" si="32"/>
        <v>1.6821E-3</v>
      </c>
      <c r="S211" s="169">
        <v>0</v>
      </c>
      <c r="T211" s="170">
        <f t="shared" si="3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71" t="s">
        <v>217</v>
      </c>
      <c r="AT211" s="171" t="s">
        <v>214</v>
      </c>
      <c r="AU211" s="171" t="s">
        <v>204</v>
      </c>
      <c r="AY211" s="14" t="s">
        <v>196</v>
      </c>
      <c r="BE211" s="172">
        <f t="shared" si="34"/>
        <v>0</v>
      </c>
      <c r="BF211" s="172">
        <f t="shared" si="35"/>
        <v>0</v>
      </c>
      <c r="BG211" s="172">
        <f t="shared" si="36"/>
        <v>0</v>
      </c>
      <c r="BH211" s="172">
        <f t="shared" si="37"/>
        <v>0</v>
      </c>
      <c r="BI211" s="172">
        <f t="shared" si="38"/>
        <v>0</v>
      </c>
      <c r="BJ211" s="14" t="s">
        <v>204</v>
      </c>
      <c r="BK211" s="172">
        <f t="shared" si="39"/>
        <v>0</v>
      </c>
      <c r="BL211" s="14" t="s">
        <v>203</v>
      </c>
      <c r="BM211" s="171" t="s">
        <v>446</v>
      </c>
    </row>
    <row r="212" spans="1:65" s="2" customFormat="1" ht="21.75" customHeight="1">
      <c r="A212" s="29"/>
      <c r="B212" s="158"/>
      <c r="C212" s="159" t="s">
        <v>447</v>
      </c>
      <c r="D212" s="159" t="s">
        <v>199</v>
      </c>
      <c r="E212" s="160" t="s">
        <v>448</v>
      </c>
      <c r="F212" s="161" t="s">
        <v>449</v>
      </c>
      <c r="G212" s="162" t="s">
        <v>222</v>
      </c>
      <c r="H212" s="163">
        <v>1156.32</v>
      </c>
      <c r="I212" s="164"/>
      <c r="J212" s="165">
        <f t="shared" si="30"/>
        <v>0</v>
      </c>
      <c r="K212" s="166"/>
      <c r="L212" s="30"/>
      <c r="M212" s="167" t="s">
        <v>1</v>
      </c>
      <c r="N212" s="168" t="s">
        <v>45</v>
      </c>
      <c r="O212" s="55"/>
      <c r="P212" s="169">
        <f t="shared" si="31"/>
        <v>0</v>
      </c>
      <c r="Q212" s="169">
        <v>0</v>
      </c>
      <c r="R212" s="169">
        <f t="shared" si="32"/>
        <v>0</v>
      </c>
      <c r="S212" s="169">
        <v>0</v>
      </c>
      <c r="T212" s="170">
        <f t="shared" si="3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71" t="s">
        <v>203</v>
      </c>
      <c r="AT212" s="171" t="s">
        <v>199</v>
      </c>
      <c r="AU212" s="171" t="s">
        <v>204</v>
      </c>
      <c r="AY212" s="14" t="s">
        <v>196</v>
      </c>
      <c r="BE212" s="172">
        <f t="shared" si="34"/>
        <v>0</v>
      </c>
      <c r="BF212" s="172">
        <f t="shared" si="35"/>
        <v>0</v>
      </c>
      <c r="BG212" s="172">
        <f t="shared" si="36"/>
        <v>0</v>
      </c>
      <c r="BH212" s="172">
        <f t="shared" si="37"/>
        <v>0</v>
      </c>
      <c r="BI212" s="172">
        <f t="shared" si="38"/>
        <v>0</v>
      </c>
      <c r="BJ212" s="14" t="s">
        <v>204</v>
      </c>
      <c r="BK212" s="172">
        <f t="shared" si="39"/>
        <v>0</v>
      </c>
      <c r="BL212" s="14" t="s">
        <v>203</v>
      </c>
      <c r="BM212" s="171" t="s">
        <v>450</v>
      </c>
    </row>
    <row r="213" spans="1:65" s="2" customFormat="1" ht="21.75" customHeight="1">
      <c r="A213" s="29"/>
      <c r="B213" s="158"/>
      <c r="C213" s="159" t="s">
        <v>451</v>
      </c>
      <c r="D213" s="159" t="s">
        <v>199</v>
      </c>
      <c r="E213" s="160" t="s">
        <v>452</v>
      </c>
      <c r="F213" s="161" t="s">
        <v>453</v>
      </c>
      <c r="G213" s="162" t="s">
        <v>208</v>
      </c>
      <c r="H213" s="163">
        <v>29.349</v>
      </c>
      <c r="I213" s="164"/>
      <c r="J213" s="165">
        <f t="shared" si="30"/>
        <v>0</v>
      </c>
      <c r="K213" s="166"/>
      <c r="L213" s="30"/>
      <c r="M213" s="167" t="s">
        <v>1</v>
      </c>
      <c r="N213" s="168" t="s">
        <v>45</v>
      </c>
      <c r="O213" s="55"/>
      <c r="P213" s="169">
        <f t="shared" si="31"/>
        <v>0</v>
      </c>
      <c r="Q213" s="169">
        <v>6.28E-3</v>
      </c>
      <c r="R213" s="169">
        <f t="shared" si="32"/>
        <v>0.18431172000000001</v>
      </c>
      <c r="S213" s="169">
        <v>0</v>
      </c>
      <c r="T213" s="170">
        <f t="shared" si="3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71" t="s">
        <v>203</v>
      </c>
      <c r="AT213" s="171" t="s">
        <v>199</v>
      </c>
      <c r="AU213" s="171" t="s">
        <v>204</v>
      </c>
      <c r="AY213" s="14" t="s">
        <v>196</v>
      </c>
      <c r="BE213" s="172">
        <f t="shared" si="34"/>
        <v>0</v>
      </c>
      <c r="BF213" s="172">
        <f t="shared" si="35"/>
        <v>0</v>
      </c>
      <c r="BG213" s="172">
        <f t="shared" si="36"/>
        <v>0</v>
      </c>
      <c r="BH213" s="172">
        <f t="shared" si="37"/>
        <v>0</v>
      </c>
      <c r="BI213" s="172">
        <f t="shared" si="38"/>
        <v>0</v>
      </c>
      <c r="BJ213" s="14" t="s">
        <v>204</v>
      </c>
      <c r="BK213" s="172">
        <f t="shared" si="39"/>
        <v>0</v>
      </c>
      <c r="BL213" s="14" t="s">
        <v>203</v>
      </c>
      <c r="BM213" s="171" t="s">
        <v>454</v>
      </c>
    </row>
    <row r="214" spans="1:65" s="2" customFormat="1" ht="21.75" customHeight="1">
      <c r="A214" s="29"/>
      <c r="B214" s="158"/>
      <c r="C214" s="159" t="s">
        <v>455</v>
      </c>
      <c r="D214" s="159" t="s">
        <v>199</v>
      </c>
      <c r="E214" s="160" t="s">
        <v>456</v>
      </c>
      <c r="F214" s="161" t="s">
        <v>457</v>
      </c>
      <c r="G214" s="162" t="s">
        <v>208</v>
      </c>
      <c r="H214" s="163">
        <v>3217.7809999999999</v>
      </c>
      <c r="I214" s="164"/>
      <c r="J214" s="165">
        <f t="shared" si="30"/>
        <v>0</v>
      </c>
      <c r="K214" s="166"/>
      <c r="L214" s="30"/>
      <c r="M214" s="167" t="s">
        <v>1</v>
      </c>
      <c r="N214" s="168" t="s">
        <v>45</v>
      </c>
      <c r="O214" s="55"/>
      <c r="P214" s="169">
        <f t="shared" si="31"/>
        <v>0</v>
      </c>
      <c r="Q214" s="169">
        <v>3.48E-3</v>
      </c>
      <c r="R214" s="169">
        <f t="shared" si="32"/>
        <v>11.19787788</v>
      </c>
      <c r="S214" s="169">
        <v>0</v>
      </c>
      <c r="T214" s="170">
        <f t="shared" si="3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71" t="s">
        <v>203</v>
      </c>
      <c r="AT214" s="171" t="s">
        <v>199</v>
      </c>
      <c r="AU214" s="171" t="s">
        <v>204</v>
      </c>
      <c r="AY214" s="14" t="s">
        <v>196</v>
      </c>
      <c r="BE214" s="172">
        <f t="shared" si="34"/>
        <v>0</v>
      </c>
      <c r="BF214" s="172">
        <f t="shared" si="35"/>
        <v>0</v>
      </c>
      <c r="BG214" s="172">
        <f t="shared" si="36"/>
        <v>0</v>
      </c>
      <c r="BH214" s="172">
        <f t="shared" si="37"/>
        <v>0</v>
      </c>
      <c r="BI214" s="172">
        <f t="shared" si="38"/>
        <v>0</v>
      </c>
      <c r="BJ214" s="14" t="s">
        <v>204</v>
      </c>
      <c r="BK214" s="172">
        <f t="shared" si="39"/>
        <v>0</v>
      </c>
      <c r="BL214" s="14" t="s">
        <v>203</v>
      </c>
      <c r="BM214" s="171" t="s">
        <v>458</v>
      </c>
    </row>
    <row r="215" spans="1:65" s="2" customFormat="1" ht="21.75" customHeight="1">
      <c r="A215" s="29"/>
      <c r="B215" s="158"/>
      <c r="C215" s="159" t="s">
        <v>459</v>
      </c>
      <c r="D215" s="159" t="s">
        <v>199</v>
      </c>
      <c r="E215" s="160" t="s">
        <v>456</v>
      </c>
      <c r="F215" s="161" t="s">
        <v>457</v>
      </c>
      <c r="G215" s="162" t="s">
        <v>208</v>
      </c>
      <c r="H215" s="163">
        <v>297.24599999999998</v>
      </c>
      <c r="I215" s="164"/>
      <c r="J215" s="165">
        <f t="shared" si="30"/>
        <v>0</v>
      </c>
      <c r="K215" s="166"/>
      <c r="L215" s="30"/>
      <c r="M215" s="167" t="s">
        <v>1</v>
      </c>
      <c r="N215" s="168" t="s">
        <v>45</v>
      </c>
      <c r="O215" s="55"/>
      <c r="P215" s="169">
        <f t="shared" si="31"/>
        <v>0</v>
      </c>
      <c r="Q215" s="169">
        <v>3.48E-3</v>
      </c>
      <c r="R215" s="169">
        <f t="shared" si="32"/>
        <v>1.03441608</v>
      </c>
      <c r="S215" s="169">
        <v>0</v>
      </c>
      <c r="T215" s="170">
        <f t="shared" si="3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71" t="s">
        <v>203</v>
      </c>
      <c r="AT215" s="171" t="s">
        <v>199</v>
      </c>
      <c r="AU215" s="171" t="s">
        <v>204</v>
      </c>
      <c r="AY215" s="14" t="s">
        <v>196</v>
      </c>
      <c r="BE215" s="172">
        <f t="shared" si="34"/>
        <v>0</v>
      </c>
      <c r="BF215" s="172">
        <f t="shared" si="35"/>
        <v>0</v>
      </c>
      <c r="BG215" s="172">
        <f t="shared" si="36"/>
        <v>0</v>
      </c>
      <c r="BH215" s="172">
        <f t="shared" si="37"/>
        <v>0</v>
      </c>
      <c r="BI215" s="172">
        <f t="shared" si="38"/>
        <v>0</v>
      </c>
      <c r="BJ215" s="14" t="s">
        <v>204</v>
      </c>
      <c r="BK215" s="172">
        <f t="shared" si="39"/>
        <v>0</v>
      </c>
      <c r="BL215" s="14" t="s">
        <v>203</v>
      </c>
      <c r="BM215" s="171" t="s">
        <v>460</v>
      </c>
    </row>
    <row r="216" spans="1:65" s="2" customFormat="1" ht="16.5" customHeight="1">
      <c r="A216" s="29"/>
      <c r="B216" s="158"/>
      <c r="C216" s="159" t="s">
        <v>461</v>
      </c>
      <c r="D216" s="159" t="s">
        <v>199</v>
      </c>
      <c r="E216" s="160" t="s">
        <v>462</v>
      </c>
      <c r="F216" s="161" t="s">
        <v>463</v>
      </c>
      <c r="G216" s="162" t="s">
        <v>222</v>
      </c>
      <c r="H216" s="163">
        <v>210.96</v>
      </c>
      <c r="I216" s="164"/>
      <c r="J216" s="165">
        <f t="shared" si="30"/>
        <v>0</v>
      </c>
      <c r="K216" s="166"/>
      <c r="L216" s="30"/>
      <c r="M216" s="167" t="s">
        <v>1</v>
      </c>
      <c r="N216" s="168" t="s">
        <v>45</v>
      </c>
      <c r="O216" s="55"/>
      <c r="P216" s="169">
        <f t="shared" si="31"/>
        <v>0</v>
      </c>
      <c r="Q216" s="169">
        <v>2.0000000000000002E-5</v>
      </c>
      <c r="R216" s="169">
        <f t="shared" si="32"/>
        <v>4.2192000000000002E-3</v>
      </c>
      <c r="S216" s="169">
        <v>0</v>
      </c>
      <c r="T216" s="170">
        <f t="shared" si="3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71" t="s">
        <v>203</v>
      </c>
      <c r="AT216" s="171" t="s">
        <v>199</v>
      </c>
      <c r="AU216" s="171" t="s">
        <v>204</v>
      </c>
      <c r="AY216" s="14" t="s">
        <v>196</v>
      </c>
      <c r="BE216" s="172">
        <f t="shared" si="34"/>
        <v>0</v>
      </c>
      <c r="BF216" s="172">
        <f t="shared" si="35"/>
        <v>0</v>
      </c>
      <c r="BG216" s="172">
        <f t="shared" si="36"/>
        <v>0</v>
      </c>
      <c r="BH216" s="172">
        <f t="shared" si="37"/>
        <v>0</v>
      </c>
      <c r="BI216" s="172">
        <f t="shared" si="38"/>
        <v>0</v>
      </c>
      <c r="BJ216" s="14" t="s">
        <v>204</v>
      </c>
      <c r="BK216" s="172">
        <f t="shared" si="39"/>
        <v>0</v>
      </c>
      <c r="BL216" s="14" t="s">
        <v>203</v>
      </c>
      <c r="BM216" s="171" t="s">
        <v>464</v>
      </c>
    </row>
    <row r="217" spans="1:65" s="2" customFormat="1" ht="16.5" customHeight="1">
      <c r="A217" s="29"/>
      <c r="B217" s="158"/>
      <c r="C217" s="159" t="s">
        <v>465</v>
      </c>
      <c r="D217" s="159" t="s">
        <v>199</v>
      </c>
      <c r="E217" s="160" t="s">
        <v>466</v>
      </c>
      <c r="F217" s="161" t="s">
        <v>467</v>
      </c>
      <c r="G217" s="162" t="s">
        <v>222</v>
      </c>
      <c r="H217" s="163">
        <v>210.96</v>
      </c>
      <c r="I217" s="164"/>
      <c r="J217" s="165">
        <f t="shared" si="30"/>
        <v>0</v>
      </c>
      <c r="K217" s="166"/>
      <c r="L217" s="30"/>
      <c r="M217" s="167" t="s">
        <v>1</v>
      </c>
      <c r="N217" s="168" t="s">
        <v>45</v>
      </c>
      <c r="O217" s="55"/>
      <c r="P217" s="169">
        <f t="shared" si="31"/>
        <v>0</v>
      </c>
      <c r="Q217" s="169">
        <v>4.6000000000000001E-4</v>
      </c>
      <c r="R217" s="169">
        <f t="shared" si="32"/>
        <v>9.7041600000000006E-2</v>
      </c>
      <c r="S217" s="169">
        <v>0</v>
      </c>
      <c r="T217" s="170">
        <f t="shared" si="3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71" t="s">
        <v>203</v>
      </c>
      <c r="AT217" s="171" t="s">
        <v>199</v>
      </c>
      <c r="AU217" s="171" t="s">
        <v>204</v>
      </c>
      <c r="AY217" s="14" t="s">
        <v>196</v>
      </c>
      <c r="BE217" s="172">
        <f t="shared" si="34"/>
        <v>0</v>
      </c>
      <c r="BF217" s="172">
        <f t="shared" si="35"/>
        <v>0</v>
      </c>
      <c r="BG217" s="172">
        <f t="shared" si="36"/>
        <v>0</v>
      </c>
      <c r="BH217" s="172">
        <f t="shared" si="37"/>
        <v>0</v>
      </c>
      <c r="BI217" s="172">
        <f t="shared" si="38"/>
        <v>0</v>
      </c>
      <c r="BJ217" s="14" t="s">
        <v>204</v>
      </c>
      <c r="BK217" s="172">
        <f t="shared" si="39"/>
        <v>0</v>
      </c>
      <c r="BL217" s="14" t="s">
        <v>203</v>
      </c>
      <c r="BM217" s="171" t="s">
        <v>468</v>
      </c>
    </row>
    <row r="218" spans="1:65" s="2" customFormat="1" ht="16.5" customHeight="1">
      <c r="A218" s="29"/>
      <c r="B218" s="158"/>
      <c r="C218" s="159" t="s">
        <v>469</v>
      </c>
      <c r="D218" s="159" t="s">
        <v>199</v>
      </c>
      <c r="E218" s="160" t="s">
        <v>470</v>
      </c>
      <c r="F218" s="161" t="s">
        <v>471</v>
      </c>
      <c r="G218" s="162" t="s">
        <v>208</v>
      </c>
      <c r="H218" s="163">
        <v>450</v>
      </c>
      <c r="I218" s="164"/>
      <c r="J218" s="165">
        <f t="shared" si="30"/>
        <v>0</v>
      </c>
      <c r="K218" s="166"/>
      <c r="L218" s="30"/>
      <c r="M218" s="167" t="s">
        <v>1</v>
      </c>
      <c r="N218" s="168" t="s">
        <v>45</v>
      </c>
      <c r="O218" s="55"/>
      <c r="P218" s="169">
        <f t="shared" si="31"/>
        <v>0</v>
      </c>
      <c r="Q218" s="169">
        <v>0</v>
      </c>
      <c r="R218" s="169">
        <f t="shared" si="32"/>
        <v>0</v>
      </c>
      <c r="S218" s="169">
        <v>0</v>
      </c>
      <c r="T218" s="170">
        <f t="shared" si="3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71" t="s">
        <v>203</v>
      </c>
      <c r="AT218" s="171" t="s">
        <v>199</v>
      </c>
      <c r="AU218" s="171" t="s">
        <v>204</v>
      </c>
      <c r="AY218" s="14" t="s">
        <v>196</v>
      </c>
      <c r="BE218" s="172">
        <f t="shared" si="34"/>
        <v>0</v>
      </c>
      <c r="BF218" s="172">
        <f t="shared" si="35"/>
        <v>0</v>
      </c>
      <c r="BG218" s="172">
        <f t="shared" si="36"/>
        <v>0</v>
      </c>
      <c r="BH218" s="172">
        <f t="shared" si="37"/>
        <v>0</v>
      </c>
      <c r="BI218" s="172">
        <f t="shared" si="38"/>
        <v>0</v>
      </c>
      <c r="BJ218" s="14" t="s">
        <v>204</v>
      </c>
      <c r="BK218" s="172">
        <f t="shared" si="39"/>
        <v>0</v>
      </c>
      <c r="BL218" s="14" t="s">
        <v>203</v>
      </c>
      <c r="BM218" s="171" t="s">
        <v>472</v>
      </c>
    </row>
    <row r="219" spans="1:65" s="2" customFormat="1" ht="16.5" customHeight="1">
      <c r="A219" s="29"/>
      <c r="B219" s="158"/>
      <c r="C219" s="159" t="s">
        <v>473</v>
      </c>
      <c r="D219" s="159" t="s">
        <v>199</v>
      </c>
      <c r="E219" s="160" t="s">
        <v>474</v>
      </c>
      <c r="F219" s="161" t="s">
        <v>475</v>
      </c>
      <c r="G219" s="162" t="s">
        <v>208</v>
      </c>
      <c r="H219" s="163">
        <v>824.42200000000003</v>
      </c>
      <c r="I219" s="164"/>
      <c r="J219" s="165">
        <f t="shared" ref="J219:J250" si="40">ROUND(I219*H219,2)</f>
        <v>0</v>
      </c>
      <c r="K219" s="166"/>
      <c r="L219" s="30"/>
      <c r="M219" s="167" t="s">
        <v>1</v>
      </c>
      <c r="N219" s="168" t="s">
        <v>45</v>
      </c>
      <c r="O219" s="55"/>
      <c r="P219" s="169">
        <f t="shared" ref="P219:P250" si="41">O219*H219</f>
        <v>0</v>
      </c>
      <c r="Q219" s="169">
        <v>0</v>
      </c>
      <c r="R219" s="169">
        <f t="shared" ref="R219:R250" si="42">Q219*H219</f>
        <v>0</v>
      </c>
      <c r="S219" s="169">
        <v>0</v>
      </c>
      <c r="T219" s="170">
        <f t="shared" ref="T219:T250" si="43"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71" t="s">
        <v>203</v>
      </c>
      <c r="AT219" s="171" t="s">
        <v>199</v>
      </c>
      <c r="AU219" s="171" t="s">
        <v>204</v>
      </c>
      <c r="AY219" s="14" t="s">
        <v>196</v>
      </c>
      <c r="BE219" s="172">
        <f t="shared" ref="BE219:BE230" si="44">IF(N219="základní",J219,0)</f>
        <v>0</v>
      </c>
      <c r="BF219" s="172">
        <f t="shared" ref="BF219:BF230" si="45">IF(N219="snížená",J219,0)</f>
        <v>0</v>
      </c>
      <c r="BG219" s="172">
        <f t="shared" ref="BG219:BG230" si="46">IF(N219="zákl. přenesená",J219,0)</f>
        <v>0</v>
      </c>
      <c r="BH219" s="172">
        <f t="shared" ref="BH219:BH230" si="47">IF(N219="sníž. přenesená",J219,0)</f>
        <v>0</v>
      </c>
      <c r="BI219" s="172">
        <f t="shared" ref="BI219:BI230" si="48">IF(N219="nulová",J219,0)</f>
        <v>0</v>
      </c>
      <c r="BJ219" s="14" t="s">
        <v>204</v>
      </c>
      <c r="BK219" s="172">
        <f t="shared" ref="BK219:BK230" si="49">ROUND(I219*H219,2)</f>
        <v>0</v>
      </c>
      <c r="BL219" s="14" t="s">
        <v>203</v>
      </c>
      <c r="BM219" s="171" t="s">
        <v>476</v>
      </c>
    </row>
    <row r="220" spans="1:65" s="2" customFormat="1" ht="16.5" customHeight="1">
      <c r="A220" s="29"/>
      <c r="B220" s="158"/>
      <c r="C220" s="159" t="s">
        <v>477</v>
      </c>
      <c r="D220" s="159" t="s">
        <v>199</v>
      </c>
      <c r="E220" s="160" t="s">
        <v>474</v>
      </c>
      <c r="F220" s="161" t="s">
        <v>475</v>
      </c>
      <c r="G220" s="162" t="s">
        <v>208</v>
      </c>
      <c r="H220" s="163">
        <v>6.5270000000000001</v>
      </c>
      <c r="I220" s="164"/>
      <c r="J220" s="165">
        <f t="shared" si="40"/>
        <v>0</v>
      </c>
      <c r="K220" s="166"/>
      <c r="L220" s="30"/>
      <c r="M220" s="167" t="s">
        <v>1</v>
      </c>
      <c r="N220" s="168" t="s">
        <v>45</v>
      </c>
      <c r="O220" s="55"/>
      <c r="P220" s="169">
        <f t="shared" si="41"/>
        <v>0</v>
      </c>
      <c r="Q220" s="169">
        <v>0</v>
      </c>
      <c r="R220" s="169">
        <f t="shared" si="42"/>
        <v>0</v>
      </c>
      <c r="S220" s="169">
        <v>0</v>
      </c>
      <c r="T220" s="170">
        <f t="shared" si="4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71" t="s">
        <v>203</v>
      </c>
      <c r="AT220" s="171" t="s">
        <v>199</v>
      </c>
      <c r="AU220" s="171" t="s">
        <v>204</v>
      </c>
      <c r="AY220" s="14" t="s">
        <v>196</v>
      </c>
      <c r="BE220" s="172">
        <f t="shared" si="44"/>
        <v>0</v>
      </c>
      <c r="BF220" s="172">
        <f t="shared" si="45"/>
        <v>0</v>
      </c>
      <c r="BG220" s="172">
        <f t="shared" si="46"/>
        <v>0</v>
      </c>
      <c r="BH220" s="172">
        <f t="shared" si="47"/>
        <v>0</v>
      </c>
      <c r="BI220" s="172">
        <f t="shared" si="48"/>
        <v>0</v>
      </c>
      <c r="BJ220" s="14" t="s">
        <v>204</v>
      </c>
      <c r="BK220" s="172">
        <f t="shared" si="49"/>
        <v>0</v>
      </c>
      <c r="BL220" s="14" t="s">
        <v>203</v>
      </c>
      <c r="BM220" s="171" t="s">
        <v>478</v>
      </c>
    </row>
    <row r="221" spans="1:65" s="2" customFormat="1" ht="16.5" customHeight="1">
      <c r="A221" s="29"/>
      <c r="B221" s="158"/>
      <c r="C221" s="159" t="s">
        <v>479</v>
      </c>
      <c r="D221" s="159" t="s">
        <v>199</v>
      </c>
      <c r="E221" s="160" t="s">
        <v>480</v>
      </c>
      <c r="F221" s="161" t="s">
        <v>481</v>
      </c>
      <c r="G221" s="162" t="s">
        <v>208</v>
      </c>
      <c r="H221" s="163">
        <v>2456.0500000000002</v>
      </c>
      <c r="I221" s="164"/>
      <c r="J221" s="165">
        <f t="shared" si="40"/>
        <v>0</v>
      </c>
      <c r="K221" s="166"/>
      <c r="L221" s="30"/>
      <c r="M221" s="167" t="s">
        <v>1</v>
      </c>
      <c r="N221" s="168" t="s">
        <v>45</v>
      </c>
      <c r="O221" s="55"/>
      <c r="P221" s="169">
        <f t="shared" si="41"/>
        <v>0</v>
      </c>
      <c r="Q221" s="169">
        <v>0</v>
      </c>
      <c r="R221" s="169">
        <f t="shared" si="42"/>
        <v>0</v>
      </c>
      <c r="S221" s="169">
        <v>0</v>
      </c>
      <c r="T221" s="170">
        <f t="shared" si="4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71" t="s">
        <v>203</v>
      </c>
      <c r="AT221" s="171" t="s">
        <v>199</v>
      </c>
      <c r="AU221" s="171" t="s">
        <v>204</v>
      </c>
      <c r="AY221" s="14" t="s">
        <v>196</v>
      </c>
      <c r="BE221" s="172">
        <f t="shared" si="44"/>
        <v>0</v>
      </c>
      <c r="BF221" s="172">
        <f t="shared" si="45"/>
        <v>0</v>
      </c>
      <c r="BG221" s="172">
        <f t="shared" si="46"/>
        <v>0</v>
      </c>
      <c r="BH221" s="172">
        <f t="shared" si="47"/>
        <v>0</v>
      </c>
      <c r="BI221" s="172">
        <f t="shared" si="48"/>
        <v>0</v>
      </c>
      <c r="BJ221" s="14" t="s">
        <v>204</v>
      </c>
      <c r="BK221" s="172">
        <f t="shared" si="49"/>
        <v>0</v>
      </c>
      <c r="BL221" s="14" t="s">
        <v>203</v>
      </c>
      <c r="BM221" s="171" t="s">
        <v>482</v>
      </c>
    </row>
    <row r="222" spans="1:65" s="2" customFormat="1" ht="16.5" customHeight="1">
      <c r="A222" s="29"/>
      <c r="B222" s="158"/>
      <c r="C222" s="159" t="s">
        <v>483</v>
      </c>
      <c r="D222" s="159" t="s">
        <v>199</v>
      </c>
      <c r="E222" s="160" t="s">
        <v>480</v>
      </c>
      <c r="F222" s="161" t="s">
        <v>481</v>
      </c>
      <c r="G222" s="162" t="s">
        <v>208</v>
      </c>
      <c r="H222" s="163">
        <v>272.08199999999999</v>
      </c>
      <c r="I222" s="164"/>
      <c r="J222" s="165">
        <f t="shared" si="40"/>
        <v>0</v>
      </c>
      <c r="K222" s="166"/>
      <c r="L222" s="30"/>
      <c r="M222" s="167" t="s">
        <v>1</v>
      </c>
      <c r="N222" s="168" t="s">
        <v>45</v>
      </c>
      <c r="O222" s="55"/>
      <c r="P222" s="169">
        <f t="shared" si="41"/>
        <v>0</v>
      </c>
      <c r="Q222" s="169">
        <v>0</v>
      </c>
      <c r="R222" s="169">
        <f t="shared" si="42"/>
        <v>0</v>
      </c>
      <c r="S222" s="169">
        <v>0</v>
      </c>
      <c r="T222" s="170">
        <f t="shared" si="4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71" t="s">
        <v>203</v>
      </c>
      <c r="AT222" s="171" t="s">
        <v>199</v>
      </c>
      <c r="AU222" s="171" t="s">
        <v>204</v>
      </c>
      <c r="AY222" s="14" t="s">
        <v>196</v>
      </c>
      <c r="BE222" s="172">
        <f t="shared" si="44"/>
        <v>0</v>
      </c>
      <c r="BF222" s="172">
        <f t="shared" si="45"/>
        <v>0</v>
      </c>
      <c r="BG222" s="172">
        <f t="shared" si="46"/>
        <v>0</v>
      </c>
      <c r="BH222" s="172">
        <f t="shared" si="47"/>
        <v>0</v>
      </c>
      <c r="BI222" s="172">
        <f t="shared" si="48"/>
        <v>0</v>
      </c>
      <c r="BJ222" s="14" t="s">
        <v>204</v>
      </c>
      <c r="BK222" s="172">
        <f t="shared" si="49"/>
        <v>0</v>
      </c>
      <c r="BL222" s="14" t="s">
        <v>203</v>
      </c>
      <c r="BM222" s="171" t="s">
        <v>484</v>
      </c>
    </row>
    <row r="223" spans="1:65" s="2" customFormat="1" ht="16.5" customHeight="1">
      <c r="A223" s="29"/>
      <c r="B223" s="158"/>
      <c r="C223" s="159" t="s">
        <v>485</v>
      </c>
      <c r="D223" s="159" t="s">
        <v>199</v>
      </c>
      <c r="E223" s="160" t="s">
        <v>486</v>
      </c>
      <c r="F223" s="161" t="s">
        <v>487</v>
      </c>
      <c r="G223" s="162" t="s">
        <v>202</v>
      </c>
      <c r="H223" s="163">
        <v>41.633000000000003</v>
      </c>
      <c r="I223" s="164"/>
      <c r="J223" s="165">
        <f t="shared" si="40"/>
        <v>0</v>
      </c>
      <c r="K223" s="166"/>
      <c r="L223" s="30"/>
      <c r="M223" s="167" t="s">
        <v>1</v>
      </c>
      <c r="N223" s="168" t="s">
        <v>45</v>
      </c>
      <c r="O223" s="55"/>
      <c r="P223" s="169">
        <f t="shared" si="41"/>
        <v>0</v>
      </c>
      <c r="Q223" s="169">
        <v>2.45329</v>
      </c>
      <c r="R223" s="169">
        <f t="shared" si="42"/>
        <v>102.13782257000001</v>
      </c>
      <c r="S223" s="169">
        <v>0</v>
      </c>
      <c r="T223" s="170">
        <f t="shared" si="4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71" t="s">
        <v>203</v>
      </c>
      <c r="AT223" s="171" t="s">
        <v>199</v>
      </c>
      <c r="AU223" s="171" t="s">
        <v>204</v>
      </c>
      <c r="AY223" s="14" t="s">
        <v>196</v>
      </c>
      <c r="BE223" s="172">
        <f t="shared" si="44"/>
        <v>0</v>
      </c>
      <c r="BF223" s="172">
        <f t="shared" si="45"/>
        <v>0</v>
      </c>
      <c r="BG223" s="172">
        <f t="shared" si="46"/>
        <v>0</v>
      </c>
      <c r="BH223" s="172">
        <f t="shared" si="47"/>
        <v>0</v>
      </c>
      <c r="BI223" s="172">
        <f t="shared" si="48"/>
        <v>0</v>
      </c>
      <c r="BJ223" s="14" t="s">
        <v>204</v>
      </c>
      <c r="BK223" s="172">
        <f t="shared" si="49"/>
        <v>0</v>
      </c>
      <c r="BL223" s="14" t="s">
        <v>203</v>
      </c>
      <c r="BM223" s="171" t="s">
        <v>488</v>
      </c>
    </row>
    <row r="224" spans="1:65" s="2" customFormat="1" ht="16.5" customHeight="1">
      <c r="A224" s="29"/>
      <c r="B224" s="158"/>
      <c r="C224" s="159" t="s">
        <v>489</v>
      </c>
      <c r="D224" s="159" t="s">
        <v>199</v>
      </c>
      <c r="E224" s="160" t="s">
        <v>490</v>
      </c>
      <c r="F224" s="161" t="s">
        <v>491</v>
      </c>
      <c r="G224" s="162" t="s">
        <v>202</v>
      </c>
      <c r="H224" s="163">
        <v>41.633000000000003</v>
      </c>
      <c r="I224" s="164"/>
      <c r="J224" s="165">
        <f t="shared" si="40"/>
        <v>0</v>
      </c>
      <c r="K224" s="166"/>
      <c r="L224" s="30"/>
      <c r="M224" s="167" t="s">
        <v>1</v>
      </c>
      <c r="N224" s="168" t="s">
        <v>45</v>
      </c>
      <c r="O224" s="55"/>
      <c r="P224" s="169">
        <f t="shared" si="41"/>
        <v>0</v>
      </c>
      <c r="Q224" s="169">
        <v>0</v>
      </c>
      <c r="R224" s="169">
        <f t="shared" si="42"/>
        <v>0</v>
      </c>
      <c r="S224" s="169">
        <v>0</v>
      </c>
      <c r="T224" s="170">
        <f t="shared" si="4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71" t="s">
        <v>203</v>
      </c>
      <c r="AT224" s="171" t="s">
        <v>199</v>
      </c>
      <c r="AU224" s="171" t="s">
        <v>204</v>
      </c>
      <c r="AY224" s="14" t="s">
        <v>196</v>
      </c>
      <c r="BE224" s="172">
        <f t="shared" si="44"/>
        <v>0</v>
      </c>
      <c r="BF224" s="172">
        <f t="shared" si="45"/>
        <v>0</v>
      </c>
      <c r="BG224" s="172">
        <f t="shared" si="46"/>
        <v>0</v>
      </c>
      <c r="BH224" s="172">
        <f t="shared" si="47"/>
        <v>0</v>
      </c>
      <c r="BI224" s="172">
        <f t="shared" si="48"/>
        <v>0</v>
      </c>
      <c r="BJ224" s="14" t="s">
        <v>204</v>
      </c>
      <c r="BK224" s="172">
        <f t="shared" si="49"/>
        <v>0</v>
      </c>
      <c r="BL224" s="14" t="s">
        <v>203</v>
      </c>
      <c r="BM224" s="171" t="s">
        <v>492</v>
      </c>
    </row>
    <row r="225" spans="1:65" s="2" customFormat="1" ht="16.5" customHeight="1">
      <c r="A225" s="29"/>
      <c r="B225" s="158"/>
      <c r="C225" s="159" t="s">
        <v>493</v>
      </c>
      <c r="D225" s="159" t="s">
        <v>199</v>
      </c>
      <c r="E225" s="160" t="s">
        <v>494</v>
      </c>
      <c r="F225" s="161" t="s">
        <v>495</v>
      </c>
      <c r="G225" s="162" t="s">
        <v>202</v>
      </c>
      <c r="H225" s="163">
        <v>41.633000000000003</v>
      </c>
      <c r="I225" s="164"/>
      <c r="J225" s="165">
        <f t="shared" si="40"/>
        <v>0</v>
      </c>
      <c r="K225" s="166"/>
      <c r="L225" s="30"/>
      <c r="M225" s="167" t="s">
        <v>1</v>
      </c>
      <c r="N225" s="168" t="s">
        <v>45</v>
      </c>
      <c r="O225" s="55"/>
      <c r="P225" s="169">
        <f t="shared" si="41"/>
        <v>0</v>
      </c>
      <c r="Q225" s="169">
        <v>0</v>
      </c>
      <c r="R225" s="169">
        <f t="shared" si="42"/>
        <v>0</v>
      </c>
      <c r="S225" s="169">
        <v>0</v>
      </c>
      <c r="T225" s="170">
        <f t="shared" si="4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71" t="s">
        <v>203</v>
      </c>
      <c r="AT225" s="171" t="s">
        <v>199</v>
      </c>
      <c r="AU225" s="171" t="s">
        <v>204</v>
      </c>
      <c r="AY225" s="14" t="s">
        <v>196</v>
      </c>
      <c r="BE225" s="172">
        <f t="shared" si="44"/>
        <v>0</v>
      </c>
      <c r="BF225" s="172">
        <f t="shared" si="45"/>
        <v>0</v>
      </c>
      <c r="BG225" s="172">
        <f t="shared" si="46"/>
        <v>0</v>
      </c>
      <c r="BH225" s="172">
        <f t="shared" si="47"/>
        <v>0</v>
      </c>
      <c r="BI225" s="172">
        <f t="shared" si="48"/>
        <v>0</v>
      </c>
      <c r="BJ225" s="14" t="s">
        <v>204</v>
      </c>
      <c r="BK225" s="172">
        <f t="shared" si="49"/>
        <v>0</v>
      </c>
      <c r="BL225" s="14" t="s">
        <v>203</v>
      </c>
      <c r="BM225" s="171" t="s">
        <v>496</v>
      </c>
    </row>
    <row r="226" spans="1:65" s="2" customFormat="1" ht="16.5" customHeight="1">
      <c r="A226" s="29"/>
      <c r="B226" s="158"/>
      <c r="C226" s="159" t="s">
        <v>497</v>
      </c>
      <c r="D226" s="159" t="s">
        <v>199</v>
      </c>
      <c r="E226" s="160" t="s">
        <v>498</v>
      </c>
      <c r="F226" s="161" t="s">
        <v>499</v>
      </c>
      <c r="G226" s="162" t="s">
        <v>212</v>
      </c>
      <c r="H226" s="163">
        <v>3.4990000000000001</v>
      </c>
      <c r="I226" s="164"/>
      <c r="J226" s="165">
        <f t="shared" si="40"/>
        <v>0</v>
      </c>
      <c r="K226" s="166"/>
      <c r="L226" s="30"/>
      <c r="M226" s="167" t="s">
        <v>1</v>
      </c>
      <c r="N226" s="168" t="s">
        <v>45</v>
      </c>
      <c r="O226" s="55"/>
      <c r="P226" s="169">
        <f t="shared" si="41"/>
        <v>0</v>
      </c>
      <c r="Q226" s="169">
        <v>1.06277</v>
      </c>
      <c r="R226" s="169">
        <f t="shared" si="42"/>
        <v>3.7186322299999999</v>
      </c>
      <c r="S226" s="169">
        <v>0</v>
      </c>
      <c r="T226" s="170">
        <f t="shared" si="4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71" t="s">
        <v>203</v>
      </c>
      <c r="AT226" s="171" t="s">
        <v>199</v>
      </c>
      <c r="AU226" s="171" t="s">
        <v>204</v>
      </c>
      <c r="AY226" s="14" t="s">
        <v>196</v>
      </c>
      <c r="BE226" s="172">
        <f t="shared" si="44"/>
        <v>0</v>
      </c>
      <c r="BF226" s="172">
        <f t="shared" si="45"/>
        <v>0</v>
      </c>
      <c r="BG226" s="172">
        <f t="shared" si="46"/>
        <v>0</v>
      </c>
      <c r="BH226" s="172">
        <f t="shared" si="47"/>
        <v>0</v>
      </c>
      <c r="BI226" s="172">
        <f t="shared" si="48"/>
        <v>0</v>
      </c>
      <c r="BJ226" s="14" t="s">
        <v>204</v>
      </c>
      <c r="BK226" s="172">
        <f t="shared" si="49"/>
        <v>0</v>
      </c>
      <c r="BL226" s="14" t="s">
        <v>203</v>
      </c>
      <c r="BM226" s="171" t="s">
        <v>500</v>
      </c>
    </row>
    <row r="227" spans="1:65" s="2" customFormat="1" ht="16.5" customHeight="1">
      <c r="A227" s="29"/>
      <c r="B227" s="158"/>
      <c r="C227" s="159" t="s">
        <v>501</v>
      </c>
      <c r="D227" s="159" t="s">
        <v>199</v>
      </c>
      <c r="E227" s="160" t="s">
        <v>502</v>
      </c>
      <c r="F227" s="161" t="s">
        <v>503</v>
      </c>
      <c r="G227" s="162" t="s">
        <v>208</v>
      </c>
      <c r="H227" s="163">
        <v>9.4499999999999993</v>
      </c>
      <c r="I227" s="164"/>
      <c r="J227" s="165">
        <f t="shared" si="40"/>
        <v>0</v>
      </c>
      <c r="K227" s="166"/>
      <c r="L227" s="30"/>
      <c r="M227" s="167" t="s">
        <v>1</v>
      </c>
      <c r="N227" s="168" t="s">
        <v>45</v>
      </c>
      <c r="O227" s="55"/>
      <c r="P227" s="169">
        <f t="shared" si="41"/>
        <v>0</v>
      </c>
      <c r="Q227" s="169">
        <v>1.013E-2</v>
      </c>
      <c r="R227" s="169">
        <f t="shared" si="42"/>
        <v>9.5728499999999994E-2</v>
      </c>
      <c r="S227" s="169">
        <v>0</v>
      </c>
      <c r="T227" s="170">
        <f t="shared" si="4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71" t="s">
        <v>203</v>
      </c>
      <c r="AT227" s="171" t="s">
        <v>199</v>
      </c>
      <c r="AU227" s="171" t="s">
        <v>204</v>
      </c>
      <c r="AY227" s="14" t="s">
        <v>196</v>
      </c>
      <c r="BE227" s="172">
        <f t="shared" si="44"/>
        <v>0</v>
      </c>
      <c r="BF227" s="172">
        <f t="shared" si="45"/>
        <v>0</v>
      </c>
      <c r="BG227" s="172">
        <f t="shared" si="46"/>
        <v>0</v>
      </c>
      <c r="BH227" s="172">
        <f t="shared" si="47"/>
        <v>0</v>
      </c>
      <c r="BI227" s="172">
        <f t="shared" si="48"/>
        <v>0</v>
      </c>
      <c r="BJ227" s="14" t="s">
        <v>204</v>
      </c>
      <c r="BK227" s="172">
        <f t="shared" si="49"/>
        <v>0</v>
      </c>
      <c r="BL227" s="14" t="s">
        <v>203</v>
      </c>
      <c r="BM227" s="171" t="s">
        <v>504</v>
      </c>
    </row>
    <row r="228" spans="1:65" s="2" customFormat="1" ht="16.5" customHeight="1">
      <c r="A228" s="29"/>
      <c r="B228" s="158"/>
      <c r="C228" s="159" t="s">
        <v>505</v>
      </c>
      <c r="D228" s="159" t="s">
        <v>199</v>
      </c>
      <c r="E228" s="160" t="s">
        <v>506</v>
      </c>
      <c r="F228" s="161" t="s">
        <v>507</v>
      </c>
      <c r="G228" s="162" t="s">
        <v>208</v>
      </c>
      <c r="H228" s="163">
        <v>697.59799999999996</v>
      </c>
      <c r="I228" s="164"/>
      <c r="J228" s="165">
        <f t="shared" si="40"/>
        <v>0</v>
      </c>
      <c r="K228" s="166"/>
      <c r="L228" s="30"/>
      <c r="M228" s="167" t="s">
        <v>1</v>
      </c>
      <c r="N228" s="168" t="s">
        <v>45</v>
      </c>
      <c r="O228" s="55"/>
      <c r="P228" s="169">
        <f t="shared" si="41"/>
        <v>0</v>
      </c>
      <c r="Q228" s="169">
        <v>1.2999999999999999E-4</v>
      </c>
      <c r="R228" s="169">
        <f t="shared" si="42"/>
        <v>9.0687739999999989E-2</v>
      </c>
      <c r="S228" s="169">
        <v>0</v>
      </c>
      <c r="T228" s="170">
        <f t="shared" si="4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71" t="s">
        <v>203</v>
      </c>
      <c r="AT228" s="171" t="s">
        <v>199</v>
      </c>
      <c r="AU228" s="171" t="s">
        <v>204</v>
      </c>
      <c r="AY228" s="14" t="s">
        <v>196</v>
      </c>
      <c r="BE228" s="172">
        <f t="shared" si="44"/>
        <v>0</v>
      </c>
      <c r="BF228" s="172">
        <f t="shared" si="45"/>
        <v>0</v>
      </c>
      <c r="BG228" s="172">
        <f t="shared" si="46"/>
        <v>0</v>
      </c>
      <c r="BH228" s="172">
        <f t="shared" si="47"/>
        <v>0</v>
      </c>
      <c r="BI228" s="172">
        <f t="shared" si="48"/>
        <v>0</v>
      </c>
      <c r="BJ228" s="14" t="s">
        <v>204</v>
      </c>
      <c r="BK228" s="172">
        <f t="shared" si="49"/>
        <v>0</v>
      </c>
      <c r="BL228" s="14" t="s">
        <v>203</v>
      </c>
      <c r="BM228" s="171" t="s">
        <v>508</v>
      </c>
    </row>
    <row r="229" spans="1:65" s="2" customFormat="1" ht="16.5" customHeight="1">
      <c r="A229" s="29"/>
      <c r="B229" s="158"/>
      <c r="C229" s="159" t="s">
        <v>509</v>
      </c>
      <c r="D229" s="159" t="s">
        <v>199</v>
      </c>
      <c r="E229" s="160" t="s">
        <v>510</v>
      </c>
      <c r="F229" s="161" t="s">
        <v>511</v>
      </c>
      <c r="G229" s="162" t="s">
        <v>512</v>
      </c>
      <c r="H229" s="163">
        <v>108</v>
      </c>
      <c r="I229" s="164"/>
      <c r="J229" s="165">
        <f t="shared" si="40"/>
        <v>0</v>
      </c>
      <c r="K229" s="166"/>
      <c r="L229" s="30"/>
      <c r="M229" s="167" t="s">
        <v>1</v>
      </c>
      <c r="N229" s="168" t="s">
        <v>45</v>
      </c>
      <c r="O229" s="55"/>
      <c r="P229" s="169">
        <f t="shared" si="41"/>
        <v>0</v>
      </c>
      <c r="Q229" s="169">
        <v>0</v>
      </c>
      <c r="R229" s="169">
        <f t="shared" si="42"/>
        <v>0</v>
      </c>
      <c r="S229" s="169">
        <v>0</v>
      </c>
      <c r="T229" s="170">
        <f t="shared" si="4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71" t="s">
        <v>203</v>
      </c>
      <c r="AT229" s="171" t="s">
        <v>199</v>
      </c>
      <c r="AU229" s="171" t="s">
        <v>204</v>
      </c>
      <c r="AY229" s="14" t="s">
        <v>196</v>
      </c>
      <c r="BE229" s="172">
        <f t="shared" si="44"/>
        <v>0</v>
      </c>
      <c r="BF229" s="172">
        <f t="shared" si="45"/>
        <v>0</v>
      </c>
      <c r="BG229" s="172">
        <f t="shared" si="46"/>
        <v>0</v>
      </c>
      <c r="BH229" s="172">
        <f t="shared" si="47"/>
        <v>0</v>
      </c>
      <c r="BI229" s="172">
        <f t="shared" si="48"/>
        <v>0</v>
      </c>
      <c r="BJ229" s="14" t="s">
        <v>204</v>
      </c>
      <c r="BK229" s="172">
        <f t="shared" si="49"/>
        <v>0</v>
      </c>
      <c r="BL229" s="14" t="s">
        <v>203</v>
      </c>
      <c r="BM229" s="171" t="s">
        <v>513</v>
      </c>
    </row>
    <row r="230" spans="1:65" s="2" customFormat="1" ht="16.5" customHeight="1">
      <c r="A230" s="29"/>
      <c r="B230" s="158"/>
      <c r="C230" s="173" t="s">
        <v>514</v>
      </c>
      <c r="D230" s="173" t="s">
        <v>214</v>
      </c>
      <c r="E230" s="174" t="s">
        <v>515</v>
      </c>
      <c r="F230" s="175" t="s">
        <v>516</v>
      </c>
      <c r="G230" s="176" t="s">
        <v>512</v>
      </c>
      <c r="H230" s="177">
        <v>108</v>
      </c>
      <c r="I230" s="178"/>
      <c r="J230" s="179">
        <f t="shared" si="40"/>
        <v>0</v>
      </c>
      <c r="K230" s="180"/>
      <c r="L230" s="181"/>
      <c r="M230" s="182" t="s">
        <v>1</v>
      </c>
      <c r="N230" s="183" t="s">
        <v>45</v>
      </c>
      <c r="O230" s="55"/>
      <c r="P230" s="169">
        <f t="shared" si="41"/>
        <v>0</v>
      </c>
      <c r="Q230" s="169">
        <v>1.1999999999999999E-3</v>
      </c>
      <c r="R230" s="169">
        <f t="shared" si="42"/>
        <v>0.12959999999999999</v>
      </c>
      <c r="S230" s="169">
        <v>0</v>
      </c>
      <c r="T230" s="170">
        <f t="shared" si="4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71" t="s">
        <v>217</v>
      </c>
      <c r="AT230" s="171" t="s">
        <v>214</v>
      </c>
      <c r="AU230" s="171" t="s">
        <v>204</v>
      </c>
      <c r="AY230" s="14" t="s">
        <v>196</v>
      </c>
      <c r="BE230" s="172">
        <f t="shared" si="44"/>
        <v>0</v>
      </c>
      <c r="BF230" s="172">
        <f t="shared" si="45"/>
        <v>0</v>
      </c>
      <c r="BG230" s="172">
        <f t="shared" si="46"/>
        <v>0</v>
      </c>
      <c r="BH230" s="172">
        <f t="shared" si="47"/>
        <v>0</v>
      </c>
      <c r="BI230" s="172">
        <f t="shared" si="48"/>
        <v>0</v>
      </c>
      <c r="BJ230" s="14" t="s">
        <v>204</v>
      </c>
      <c r="BK230" s="172">
        <f t="shared" si="49"/>
        <v>0</v>
      </c>
      <c r="BL230" s="14" t="s">
        <v>203</v>
      </c>
      <c r="BM230" s="171" t="s">
        <v>517</v>
      </c>
    </row>
    <row r="231" spans="1:65" s="12" customFormat="1" ht="22.9" customHeight="1">
      <c r="B231" s="145"/>
      <c r="D231" s="146" t="s">
        <v>78</v>
      </c>
      <c r="E231" s="156" t="s">
        <v>237</v>
      </c>
      <c r="F231" s="156" t="s">
        <v>518</v>
      </c>
      <c r="I231" s="148"/>
      <c r="J231" s="157">
        <f>BK231</f>
        <v>0</v>
      </c>
      <c r="L231" s="145"/>
      <c r="M231" s="150"/>
      <c r="N231" s="151"/>
      <c r="O231" s="151"/>
      <c r="P231" s="152">
        <f>SUM(P232:P293)</f>
        <v>0</v>
      </c>
      <c r="Q231" s="151"/>
      <c r="R231" s="152">
        <f>SUM(R232:R293)</f>
        <v>5.5134232900000004</v>
      </c>
      <c r="S231" s="151"/>
      <c r="T231" s="153">
        <f>SUM(T232:T293)</f>
        <v>43.309176000000008</v>
      </c>
      <c r="AR231" s="146" t="s">
        <v>87</v>
      </c>
      <c r="AT231" s="154" t="s">
        <v>78</v>
      </c>
      <c r="AU231" s="154" t="s">
        <v>87</v>
      </c>
      <c r="AY231" s="146" t="s">
        <v>196</v>
      </c>
      <c r="BK231" s="155">
        <f>SUM(BK232:BK293)</f>
        <v>0</v>
      </c>
    </row>
    <row r="232" spans="1:65" s="2" customFormat="1" ht="16.5" customHeight="1">
      <c r="A232" s="29"/>
      <c r="B232" s="158"/>
      <c r="C232" s="159" t="s">
        <v>519</v>
      </c>
      <c r="D232" s="159" t="s">
        <v>199</v>
      </c>
      <c r="E232" s="160" t="s">
        <v>520</v>
      </c>
      <c r="F232" s="161" t="s">
        <v>521</v>
      </c>
      <c r="G232" s="162" t="s">
        <v>208</v>
      </c>
      <c r="H232" s="163">
        <v>214.66499999999999</v>
      </c>
      <c r="I232" s="164"/>
      <c r="J232" s="165">
        <f t="shared" ref="J232:J263" si="50">ROUND(I232*H232,2)</f>
        <v>0</v>
      </c>
      <c r="K232" s="166"/>
      <c r="L232" s="30"/>
      <c r="M232" s="167" t="s">
        <v>1</v>
      </c>
      <c r="N232" s="168" t="s">
        <v>45</v>
      </c>
      <c r="O232" s="55"/>
      <c r="P232" s="169">
        <f t="shared" ref="P232:P263" si="51">O232*H232</f>
        <v>0</v>
      </c>
      <c r="Q232" s="169">
        <v>0</v>
      </c>
      <c r="R232" s="169">
        <f t="shared" ref="R232:R263" si="52">Q232*H232</f>
        <v>0</v>
      </c>
      <c r="S232" s="169">
        <v>0</v>
      </c>
      <c r="T232" s="170">
        <f t="shared" ref="T232:T263" si="53">S232*H232</f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71" t="s">
        <v>203</v>
      </c>
      <c r="AT232" s="171" t="s">
        <v>199</v>
      </c>
      <c r="AU232" s="171" t="s">
        <v>204</v>
      </c>
      <c r="AY232" s="14" t="s">
        <v>196</v>
      </c>
      <c r="BE232" s="172">
        <f t="shared" ref="BE232:BE263" si="54">IF(N232="základní",J232,0)</f>
        <v>0</v>
      </c>
      <c r="BF232" s="172">
        <f t="shared" ref="BF232:BF263" si="55">IF(N232="snížená",J232,0)</f>
        <v>0</v>
      </c>
      <c r="BG232" s="172">
        <f t="shared" ref="BG232:BG263" si="56">IF(N232="zákl. přenesená",J232,0)</f>
        <v>0</v>
      </c>
      <c r="BH232" s="172">
        <f t="shared" ref="BH232:BH263" si="57">IF(N232="sníž. přenesená",J232,0)</f>
        <v>0</v>
      </c>
      <c r="BI232" s="172">
        <f t="shared" ref="BI232:BI263" si="58">IF(N232="nulová",J232,0)</f>
        <v>0</v>
      </c>
      <c r="BJ232" s="14" t="s">
        <v>204</v>
      </c>
      <c r="BK232" s="172">
        <f t="shared" ref="BK232:BK263" si="59">ROUND(I232*H232,2)</f>
        <v>0</v>
      </c>
      <c r="BL232" s="14" t="s">
        <v>203</v>
      </c>
      <c r="BM232" s="171" t="s">
        <v>522</v>
      </c>
    </row>
    <row r="233" spans="1:65" s="2" customFormat="1" ht="16.5" customHeight="1">
      <c r="A233" s="29"/>
      <c r="B233" s="158"/>
      <c r="C233" s="159" t="s">
        <v>523</v>
      </c>
      <c r="D233" s="159" t="s">
        <v>199</v>
      </c>
      <c r="E233" s="160" t="s">
        <v>524</v>
      </c>
      <c r="F233" s="161" t="s">
        <v>525</v>
      </c>
      <c r="G233" s="162" t="s">
        <v>208</v>
      </c>
      <c r="H233" s="163">
        <v>4022.741</v>
      </c>
      <c r="I233" s="164"/>
      <c r="J233" s="165">
        <f t="shared" si="50"/>
        <v>0</v>
      </c>
      <c r="K233" s="166"/>
      <c r="L233" s="30"/>
      <c r="M233" s="167" t="s">
        <v>1</v>
      </c>
      <c r="N233" s="168" t="s">
        <v>45</v>
      </c>
      <c r="O233" s="55"/>
      <c r="P233" s="169">
        <f t="shared" si="51"/>
        <v>0</v>
      </c>
      <c r="Q233" s="169">
        <v>0</v>
      </c>
      <c r="R233" s="169">
        <f t="shared" si="52"/>
        <v>0</v>
      </c>
      <c r="S233" s="169">
        <v>0</v>
      </c>
      <c r="T233" s="170">
        <f t="shared" si="5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71" t="s">
        <v>203</v>
      </c>
      <c r="AT233" s="171" t="s">
        <v>199</v>
      </c>
      <c r="AU233" s="171" t="s">
        <v>204</v>
      </c>
      <c r="AY233" s="14" t="s">
        <v>196</v>
      </c>
      <c r="BE233" s="172">
        <f t="shared" si="54"/>
        <v>0</v>
      </c>
      <c r="BF233" s="172">
        <f t="shared" si="55"/>
        <v>0</v>
      </c>
      <c r="BG233" s="172">
        <f t="shared" si="56"/>
        <v>0</v>
      </c>
      <c r="BH233" s="172">
        <f t="shared" si="57"/>
        <v>0</v>
      </c>
      <c r="BI233" s="172">
        <f t="shared" si="58"/>
        <v>0</v>
      </c>
      <c r="BJ233" s="14" t="s">
        <v>204</v>
      </c>
      <c r="BK233" s="172">
        <f t="shared" si="59"/>
        <v>0</v>
      </c>
      <c r="BL233" s="14" t="s">
        <v>203</v>
      </c>
      <c r="BM233" s="171" t="s">
        <v>526</v>
      </c>
    </row>
    <row r="234" spans="1:65" s="2" customFormat="1" ht="16.5" customHeight="1">
      <c r="A234" s="29"/>
      <c r="B234" s="158"/>
      <c r="C234" s="159" t="s">
        <v>527</v>
      </c>
      <c r="D234" s="159" t="s">
        <v>199</v>
      </c>
      <c r="E234" s="160" t="s">
        <v>528</v>
      </c>
      <c r="F234" s="161" t="s">
        <v>529</v>
      </c>
      <c r="G234" s="162" t="s">
        <v>208</v>
      </c>
      <c r="H234" s="163">
        <v>8586.6</v>
      </c>
      <c r="I234" s="164"/>
      <c r="J234" s="165">
        <f t="shared" si="50"/>
        <v>0</v>
      </c>
      <c r="K234" s="166"/>
      <c r="L234" s="30"/>
      <c r="M234" s="167" t="s">
        <v>1</v>
      </c>
      <c r="N234" s="168" t="s">
        <v>45</v>
      </c>
      <c r="O234" s="55"/>
      <c r="P234" s="169">
        <f t="shared" si="51"/>
        <v>0</v>
      </c>
      <c r="Q234" s="169">
        <v>0</v>
      </c>
      <c r="R234" s="169">
        <f t="shared" si="52"/>
        <v>0</v>
      </c>
      <c r="S234" s="169">
        <v>0</v>
      </c>
      <c r="T234" s="170">
        <f t="shared" si="5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71" t="s">
        <v>203</v>
      </c>
      <c r="AT234" s="171" t="s">
        <v>199</v>
      </c>
      <c r="AU234" s="171" t="s">
        <v>204</v>
      </c>
      <c r="AY234" s="14" t="s">
        <v>196</v>
      </c>
      <c r="BE234" s="172">
        <f t="shared" si="54"/>
        <v>0</v>
      </c>
      <c r="BF234" s="172">
        <f t="shared" si="55"/>
        <v>0</v>
      </c>
      <c r="BG234" s="172">
        <f t="shared" si="56"/>
        <v>0</v>
      </c>
      <c r="BH234" s="172">
        <f t="shared" si="57"/>
        <v>0</v>
      </c>
      <c r="BI234" s="172">
        <f t="shared" si="58"/>
        <v>0</v>
      </c>
      <c r="BJ234" s="14" t="s">
        <v>204</v>
      </c>
      <c r="BK234" s="172">
        <f t="shared" si="59"/>
        <v>0</v>
      </c>
      <c r="BL234" s="14" t="s">
        <v>203</v>
      </c>
      <c r="BM234" s="171" t="s">
        <v>530</v>
      </c>
    </row>
    <row r="235" spans="1:65" s="2" customFormat="1" ht="16.5" customHeight="1">
      <c r="A235" s="29"/>
      <c r="B235" s="158"/>
      <c r="C235" s="159" t="s">
        <v>531</v>
      </c>
      <c r="D235" s="159" t="s">
        <v>199</v>
      </c>
      <c r="E235" s="160" t="s">
        <v>532</v>
      </c>
      <c r="F235" s="161" t="s">
        <v>533</v>
      </c>
      <c r="G235" s="162" t="s">
        <v>208</v>
      </c>
      <c r="H235" s="163">
        <v>160909.64000000001</v>
      </c>
      <c r="I235" s="164"/>
      <c r="J235" s="165">
        <f t="shared" si="50"/>
        <v>0</v>
      </c>
      <c r="K235" s="166"/>
      <c r="L235" s="30"/>
      <c r="M235" s="167" t="s">
        <v>1</v>
      </c>
      <c r="N235" s="168" t="s">
        <v>45</v>
      </c>
      <c r="O235" s="55"/>
      <c r="P235" s="169">
        <f t="shared" si="51"/>
        <v>0</v>
      </c>
      <c r="Q235" s="169">
        <v>0</v>
      </c>
      <c r="R235" s="169">
        <f t="shared" si="52"/>
        <v>0</v>
      </c>
      <c r="S235" s="169">
        <v>0</v>
      </c>
      <c r="T235" s="170">
        <f t="shared" si="5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71" t="s">
        <v>203</v>
      </c>
      <c r="AT235" s="171" t="s">
        <v>199</v>
      </c>
      <c r="AU235" s="171" t="s">
        <v>204</v>
      </c>
      <c r="AY235" s="14" t="s">
        <v>196</v>
      </c>
      <c r="BE235" s="172">
        <f t="shared" si="54"/>
        <v>0</v>
      </c>
      <c r="BF235" s="172">
        <f t="shared" si="55"/>
        <v>0</v>
      </c>
      <c r="BG235" s="172">
        <f t="shared" si="56"/>
        <v>0</v>
      </c>
      <c r="BH235" s="172">
        <f t="shared" si="57"/>
        <v>0</v>
      </c>
      <c r="BI235" s="172">
        <f t="shared" si="58"/>
        <v>0</v>
      </c>
      <c r="BJ235" s="14" t="s">
        <v>204</v>
      </c>
      <c r="BK235" s="172">
        <f t="shared" si="59"/>
        <v>0</v>
      </c>
      <c r="BL235" s="14" t="s">
        <v>203</v>
      </c>
      <c r="BM235" s="171" t="s">
        <v>534</v>
      </c>
    </row>
    <row r="236" spans="1:65" s="2" customFormat="1" ht="16.5" customHeight="1">
      <c r="A236" s="29"/>
      <c r="B236" s="158"/>
      <c r="C236" s="159" t="s">
        <v>535</v>
      </c>
      <c r="D236" s="159" t="s">
        <v>199</v>
      </c>
      <c r="E236" s="160" t="s">
        <v>536</v>
      </c>
      <c r="F236" s="161" t="s">
        <v>537</v>
      </c>
      <c r="G236" s="162" t="s">
        <v>208</v>
      </c>
      <c r="H236" s="163">
        <v>214.66499999999999</v>
      </c>
      <c r="I236" s="164"/>
      <c r="J236" s="165">
        <f t="shared" si="50"/>
        <v>0</v>
      </c>
      <c r="K236" s="166"/>
      <c r="L236" s="30"/>
      <c r="M236" s="167" t="s">
        <v>1</v>
      </c>
      <c r="N236" s="168" t="s">
        <v>45</v>
      </c>
      <c r="O236" s="55"/>
      <c r="P236" s="169">
        <f t="shared" si="51"/>
        <v>0</v>
      </c>
      <c r="Q236" s="169">
        <v>0</v>
      </c>
      <c r="R236" s="169">
        <f t="shared" si="52"/>
        <v>0</v>
      </c>
      <c r="S236" s="169">
        <v>0</v>
      </c>
      <c r="T236" s="170">
        <f t="shared" si="5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71" t="s">
        <v>203</v>
      </c>
      <c r="AT236" s="171" t="s">
        <v>199</v>
      </c>
      <c r="AU236" s="171" t="s">
        <v>204</v>
      </c>
      <c r="AY236" s="14" t="s">
        <v>196</v>
      </c>
      <c r="BE236" s="172">
        <f t="shared" si="54"/>
        <v>0</v>
      </c>
      <c r="BF236" s="172">
        <f t="shared" si="55"/>
        <v>0</v>
      </c>
      <c r="BG236" s="172">
        <f t="shared" si="56"/>
        <v>0</v>
      </c>
      <c r="BH236" s="172">
        <f t="shared" si="57"/>
        <v>0</v>
      </c>
      <c r="BI236" s="172">
        <f t="shared" si="58"/>
        <v>0</v>
      </c>
      <c r="BJ236" s="14" t="s">
        <v>204</v>
      </c>
      <c r="BK236" s="172">
        <f t="shared" si="59"/>
        <v>0</v>
      </c>
      <c r="BL236" s="14" t="s">
        <v>203</v>
      </c>
      <c r="BM236" s="171" t="s">
        <v>538</v>
      </c>
    </row>
    <row r="237" spans="1:65" s="2" customFormat="1" ht="16.5" customHeight="1">
      <c r="A237" s="29"/>
      <c r="B237" s="158"/>
      <c r="C237" s="159" t="s">
        <v>539</v>
      </c>
      <c r="D237" s="159" t="s">
        <v>199</v>
      </c>
      <c r="E237" s="160" t="s">
        <v>540</v>
      </c>
      <c r="F237" s="161" t="s">
        <v>541</v>
      </c>
      <c r="G237" s="162" t="s">
        <v>208</v>
      </c>
      <c r="H237" s="163">
        <v>214.66499999999999</v>
      </c>
      <c r="I237" s="164"/>
      <c r="J237" s="165">
        <f t="shared" si="50"/>
        <v>0</v>
      </c>
      <c r="K237" s="166"/>
      <c r="L237" s="30"/>
      <c r="M237" s="167" t="s">
        <v>1</v>
      </c>
      <c r="N237" s="168" t="s">
        <v>45</v>
      </c>
      <c r="O237" s="55"/>
      <c r="P237" s="169">
        <f t="shared" si="51"/>
        <v>0</v>
      </c>
      <c r="Q237" s="169">
        <v>0</v>
      </c>
      <c r="R237" s="169">
        <f t="shared" si="52"/>
        <v>0</v>
      </c>
      <c r="S237" s="169">
        <v>0</v>
      </c>
      <c r="T237" s="170">
        <f t="shared" si="5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71" t="s">
        <v>203</v>
      </c>
      <c r="AT237" s="171" t="s">
        <v>199</v>
      </c>
      <c r="AU237" s="171" t="s">
        <v>204</v>
      </c>
      <c r="AY237" s="14" t="s">
        <v>196</v>
      </c>
      <c r="BE237" s="172">
        <f t="shared" si="54"/>
        <v>0</v>
      </c>
      <c r="BF237" s="172">
        <f t="shared" si="55"/>
        <v>0</v>
      </c>
      <c r="BG237" s="172">
        <f t="shared" si="56"/>
        <v>0</v>
      </c>
      <c r="BH237" s="172">
        <f t="shared" si="57"/>
        <v>0</v>
      </c>
      <c r="BI237" s="172">
        <f t="shared" si="58"/>
        <v>0</v>
      </c>
      <c r="BJ237" s="14" t="s">
        <v>204</v>
      </c>
      <c r="BK237" s="172">
        <f t="shared" si="59"/>
        <v>0</v>
      </c>
      <c r="BL237" s="14" t="s">
        <v>203</v>
      </c>
      <c r="BM237" s="171" t="s">
        <v>542</v>
      </c>
    </row>
    <row r="238" spans="1:65" s="2" customFormat="1" ht="16.5" customHeight="1">
      <c r="A238" s="29"/>
      <c r="B238" s="158"/>
      <c r="C238" s="159" t="s">
        <v>543</v>
      </c>
      <c r="D238" s="159" t="s">
        <v>199</v>
      </c>
      <c r="E238" s="160" t="s">
        <v>544</v>
      </c>
      <c r="F238" s="161" t="s">
        <v>545</v>
      </c>
      <c r="G238" s="162" t="s">
        <v>208</v>
      </c>
      <c r="H238" s="163">
        <v>4022.741</v>
      </c>
      <c r="I238" s="164"/>
      <c r="J238" s="165">
        <f t="shared" si="50"/>
        <v>0</v>
      </c>
      <c r="K238" s="166"/>
      <c r="L238" s="30"/>
      <c r="M238" s="167" t="s">
        <v>1</v>
      </c>
      <c r="N238" s="168" t="s">
        <v>45</v>
      </c>
      <c r="O238" s="55"/>
      <c r="P238" s="169">
        <f t="shared" si="51"/>
        <v>0</v>
      </c>
      <c r="Q238" s="169">
        <v>0</v>
      </c>
      <c r="R238" s="169">
        <f t="shared" si="52"/>
        <v>0</v>
      </c>
      <c r="S238" s="169">
        <v>0</v>
      </c>
      <c r="T238" s="170">
        <f t="shared" si="53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71" t="s">
        <v>203</v>
      </c>
      <c r="AT238" s="171" t="s">
        <v>199</v>
      </c>
      <c r="AU238" s="171" t="s">
        <v>204</v>
      </c>
      <c r="AY238" s="14" t="s">
        <v>196</v>
      </c>
      <c r="BE238" s="172">
        <f t="shared" si="54"/>
        <v>0</v>
      </c>
      <c r="BF238" s="172">
        <f t="shared" si="55"/>
        <v>0</v>
      </c>
      <c r="BG238" s="172">
        <f t="shared" si="56"/>
        <v>0</v>
      </c>
      <c r="BH238" s="172">
        <f t="shared" si="57"/>
        <v>0</v>
      </c>
      <c r="BI238" s="172">
        <f t="shared" si="58"/>
        <v>0</v>
      </c>
      <c r="BJ238" s="14" t="s">
        <v>204</v>
      </c>
      <c r="BK238" s="172">
        <f t="shared" si="59"/>
        <v>0</v>
      </c>
      <c r="BL238" s="14" t="s">
        <v>203</v>
      </c>
      <c r="BM238" s="171" t="s">
        <v>546</v>
      </c>
    </row>
    <row r="239" spans="1:65" s="2" customFormat="1" ht="16.5" customHeight="1">
      <c r="A239" s="29"/>
      <c r="B239" s="158"/>
      <c r="C239" s="159" t="s">
        <v>547</v>
      </c>
      <c r="D239" s="159" t="s">
        <v>199</v>
      </c>
      <c r="E239" s="160" t="s">
        <v>540</v>
      </c>
      <c r="F239" s="161" t="s">
        <v>541</v>
      </c>
      <c r="G239" s="162" t="s">
        <v>208</v>
      </c>
      <c r="H239" s="163">
        <v>4022.741</v>
      </c>
      <c r="I239" s="164"/>
      <c r="J239" s="165">
        <f t="shared" si="50"/>
        <v>0</v>
      </c>
      <c r="K239" s="166"/>
      <c r="L239" s="30"/>
      <c r="M239" s="167" t="s">
        <v>1</v>
      </c>
      <c r="N239" s="168" t="s">
        <v>45</v>
      </c>
      <c r="O239" s="55"/>
      <c r="P239" s="169">
        <f t="shared" si="51"/>
        <v>0</v>
      </c>
      <c r="Q239" s="169">
        <v>0</v>
      </c>
      <c r="R239" s="169">
        <f t="shared" si="52"/>
        <v>0</v>
      </c>
      <c r="S239" s="169">
        <v>0</v>
      </c>
      <c r="T239" s="170">
        <f t="shared" si="53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71" t="s">
        <v>203</v>
      </c>
      <c r="AT239" s="171" t="s">
        <v>199</v>
      </c>
      <c r="AU239" s="171" t="s">
        <v>204</v>
      </c>
      <c r="AY239" s="14" t="s">
        <v>196</v>
      </c>
      <c r="BE239" s="172">
        <f t="shared" si="54"/>
        <v>0</v>
      </c>
      <c r="BF239" s="172">
        <f t="shared" si="55"/>
        <v>0</v>
      </c>
      <c r="BG239" s="172">
        <f t="shared" si="56"/>
        <v>0</v>
      </c>
      <c r="BH239" s="172">
        <f t="shared" si="57"/>
        <v>0</v>
      </c>
      <c r="BI239" s="172">
        <f t="shared" si="58"/>
        <v>0</v>
      </c>
      <c r="BJ239" s="14" t="s">
        <v>204</v>
      </c>
      <c r="BK239" s="172">
        <f t="shared" si="59"/>
        <v>0</v>
      </c>
      <c r="BL239" s="14" t="s">
        <v>203</v>
      </c>
      <c r="BM239" s="171" t="s">
        <v>548</v>
      </c>
    </row>
    <row r="240" spans="1:65" s="2" customFormat="1" ht="16.5" customHeight="1">
      <c r="A240" s="29"/>
      <c r="B240" s="158"/>
      <c r="C240" s="159" t="s">
        <v>549</v>
      </c>
      <c r="D240" s="159" t="s">
        <v>199</v>
      </c>
      <c r="E240" s="160" t="s">
        <v>550</v>
      </c>
      <c r="F240" s="161" t="s">
        <v>551</v>
      </c>
      <c r="G240" s="162" t="s">
        <v>208</v>
      </c>
      <c r="H240" s="163">
        <v>160909.64000000001</v>
      </c>
      <c r="I240" s="164"/>
      <c r="J240" s="165">
        <f t="shared" si="50"/>
        <v>0</v>
      </c>
      <c r="K240" s="166"/>
      <c r="L240" s="30"/>
      <c r="M240" s="167" t="s">
        <v>1</v>
      </c>
      <c r="N240" s="168" t="s">
        <v>45</v>
      </c>
      <c r="O240" s="55"/>
      <c r="P240" s="169">
        <f t="shared" si="51"/>
        <v>0</v>
      </c>
      <c r="Q240" s="169">
        <v>0</v>
      </c>
      <c r="R240" s="169">
        <f t="shared" si="52"/>
        <v>0</v>
      </c>
      <c r="S240" s="169">
        <v>0</v>
      </c>
      <c r="T240" s="170">
        <f t="shared" si="53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71" t="s">
        <v>203</v>
      </c>
      <c r="AT240" s="171" t="s">
        <v>199</v>
      </c>
      <c r="AU240" s="171" t="s">
        <v>204</v>
      </c>
      <c r="AY240" s="14" t="s">
        <v>196</v>
      </c>
      <c r="BE240" s="172">
        <f t="shared" si="54"/>
        <v>0</v>
      </c>
      <c r="BF240" s="172">
        <f t="shared" si="55"/>
        <v>0</v>
      </c>
      <c r="BG240" s="172">
        <f t="shared" si="56"/>
        <v>0</v>
      </c>
      <c r="BH240" s="172">
        <f t="shared" si="57"/>
        <v>0</v>
      </c>
      <c r="BI240" s="172">
        <f t="shared" si="58"/>
        <v>0</v>
      </c>
      <c r="BJ240" s="14" t="s">
        <v>204</v>
      </c>
      <c r="BK240" s="172">
        <f t="shared" si="59"/>
        <v>0</v>
      </c>
      <c r="BL240" s="14" t="s">
        <v>203</v>
      </c>
      <c r="BM240" s="171" t="s">
        <v>552</v>
      </c>
    </row>
    <row r="241" spans="1:65" s="2" customFormat="1" ht="16.5" customHeight="1">
      <c r="A241" s="29"/>
      <c r="B241" s="158"/>
      <c r="C241" s="159" t="s">
        <v>553</v>
      </c>
      <c r="D241" s="159" t="s">
        <v>199</v>
      </c>
      <c r="E241" s="160" t="s">
        <v>550</v>
      </c>
      <c r="F241" s="161" t="s">
        <v>551</v>
      </c>
      <c r="G241" s="162" t="s">
        <v>208</v>
      </c>
      <c r="H241" s="163">
        <v>8586.6</v>
      </c>
      <c r="I241" s="164"/>
      <c r="J241" s="165">
        <f t="shared" si="50"/>
        <v>0</v>
      </c>
      <c r="K241" s="166"/>
      <c r="L241" s="30"/>
      <c r="M241" s="167" t="s">
        <v>1</v>
      </c>
      <c r="N241" s="168" t="s">
        <v>45</v>
      </c>
      <c r="O241" s="55"/>
      <c r="P241" s="169">
        <f t="shared" si="51"/>
        <v>0</v>
      </c>
      <c r="Q241" s="169">
        <v>0</v>
      </c>
      <c r="R241" s="169">
        <f t="shared" si="52"/>
        <v>0</v>
      </c>
      <c r="S241" s="169">
        <v>0</v>
      </c>
      <c r="T241" s="170">
        <f t="shared" si="53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71" t="s">
        <v>203</v>
      </c>
      <c r="AT241" s="171" t="s">
        <v>199</v>
      </c>
      <c r="AU241" s="171" t="s">
        <v>204</v>
      </c>
      <c r="AY241" s="14" t="s">
        <v>196</v>
      </c>
      <c r="BE241" s="172">
        <f t="shared" si="54"/>
        <v>0</v>
      </c>
      <c r="BF241" s="172">
        <f t="shared" si="55"/>
        <v>0</v>
      </c>
      <c r="BG241" s="172">
        <f t="shared" si="56"/>
        <v>0</v>
      </c>
      <c r="BH241" s="172">
        <f t="shared" si="57"/>
        <v>0</v>
      </c>
      <c r="BI241" s="172">
        <f t="shared" si="58"/>
        <v>0</v>
      </c>
      <c r="BJ241" s="14" t="s">
        <v>204</v>
      </c>
      <c r="BK241" s="172">
        <f t="shared" si="59"/>
        <v>0</v>
      </c>
      <c r="BL241" s="14" t="s">
        <v>203</v>
      </c>
      <c r="BM241" s="171" t="s">
        <v>554</v>
      </c>
    </row>
    <row r="242" spans="1:65" s="2" customFormat="1" ht="16.5" customHeight="1">
      <c r="A242" s="29"/>
      <c r="B242" s="158"/>
      <c r="C242" s="159" t="s">
        <v>555</v>
      </c>
      <c r="D242" s="159" t="s">
        <v>199</v>
      </c>
      <c r="E242" s="160" t="s">
        <v>556</v>
      </c>
      <c r="F242" s="161" t="s">
        <v>557</v>
      </c>
      <c r="G242" s="162" t="s">
        <v>208</v>
      </c>
      <c r="H242" s="163">
        <v>4022.741</v>
      </c>
      <c r="I242" s="164"/>
      <c r="J242" s="165">
        <f t="shared" si="50"/>
        <v>0</v>
      </c>
      <c r="K242" s="166"/>
      <c r="L242" s="30"/>
      <c r="M242" s="167" t="s">
        <v>1</v>
      </c>
      <c r="N242" s="168" t="s">
        <v>45</v>
      </c>
      <c r="O242" s="55"/>
      <c r="P242" s="169">
        <f t="shared" si="51"/>
        <v>0</v>
      </c>
      <c r="Q242" s="169">
        <v>0</v>
      </c>
      <c r="R242" s="169">
        <f t="shared" si="52"/>
        <v>0</v>
      </c>
      <c r="S242" s="169">
        <v>0</v>
      </c>
      <c r="T242" s="170">
        <f t="shared" si="5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71" t="s">
        <v>203</v>
      </c>
      <c r="AT242" s="171" t="s">
        <v>199</v>
      </c>
      <c r="AU242" s="171" t="s">
        <v>204</v>
      </c>
      <c r="AY242" s="14" t="s">
        <v>196</v>
      </c>
      <c r="BE242" s="172">
        <f t="shared" si="54"/>
        <v>0</v>
      </c>
      <c r="BF242" s="172">
        <f t="shared" si="55"/>
        <v>0</v>
      </c>
      <c r="BG242" s="172">
        <f t="shared" si="56"/>
        <v>0</v>
      </c>
      <c r="BH242" s="172">
        <f t="shared" si="57"/>
        <v>0</v>
      </c>
      <c r="BI242" s="172">
        <f t="shared" si="58"/>
        <v>0</v>
      </c>
      <c r="BJ242" s="14" t="s">
        <v>204</v>
      </c>
      <c r="BK242" s="172">
        <f t="shared" si="59"/>
        <v>0</v>
      </c>
      <c r="BL242" s="14" t="s">
        <v>203</v>
      </c>
      <c r="BM242" s="171" t="s">
        <v>558</v>
      </c>
    </row>
    <row r="243" spans="1:65" s="2" customFormat="1" ht="16.5" customHeight="1">
      <c r="A243" s="29"/>
      <c r="B243" s="158"/>
      <c r="C243" s="159" t="s">
        <v>559</v>
      </c>
      <c r="D243" s="159" t="s">
        <v>199</v>
      </c>
      <c r="E243" s="160" t="s">
        <v>556</v>
      </c>
      <c r="F243" s="161" t="s">
        <v>557</v>
      </c>
      <c r="G243" s="162" t="s">
        <v>208</v>
      </c>
      <c r="H243" s="163">
        <v>214.66499999999999</v>
      </c>
      <c r="I243" s="164"/>
      <c r="J243" s="165">
        <f t="shared" si="50"/>
        <v>0</v>
      </c>
      <c r="K243" s="166"/>
      <c r="L243" s="30"/>
      <c r="M243" s="167" t="s">
        <v>1</v>
      </c>
      <c r="N243" s="168" t="s">
        <v>45</v>
      </c>
      <c r="O243" s="55"/>
      <c r="P243" s="169">
        <f t="shared" si="51"/>
        <v>0</v>
      </c>
      <c r="Q243" s="169">
        <v>0</v>
      </c>
      <c r="R243" s="169">
        <f t="shared" si="52"/>
        <v>0</v>
      </c>
      <c r="S243" s="169">
        <v>0</v>
      </c>
      <c r="T243" s="170">
        <f t="shared" si="53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71" t="s">
        <v>203</v>
      </c>
      <c r="AT243" s="171" t="s">
        <v>199</v>
      </c>
      <c r="AU243" s="171" t="s">
        <v>204</v>
      </c>
      <c r="AY243" s="14" t="s">
        <v>196</v>
      </c>
      <c r="BE243" s="172">
        <f t="shared" si="54"/>
        <v>0</v>
      </c>
      <c r="BF243" s="172">
        <f t="shared" si="55"/>
        <v>0</v>
      </c>
      <c r="BG243" s="172">
        <f t="shared" si="56"/>
        <v>0</v>
      </c>
      <c r="BH243" s="172">
        <f t="shared" si="57"/>
        <v>0</v>
      </c>
      <c r="BI243" s="172">
        <f t="shared" si="58"/>
        <v>0</v>
      </c>
      <c r="BJ243" s="14" t="s">
        <v>204</v>
      </c>
      <c r="BK243" s="172">
        <f t="shared" si="59"/>
        <v>0</v>
      </c>
      <c r="BL243" s="14" t="s">
        <v>203</v>
      </c>
      <c r="BM243" s="171" t="s">
        <v>560</v>
      </c>
    </row>
    <row r="244" spans="1:65" s="2" customFormat="1" ht="16.5" customHeight="1">
      <c r="A244" s="29"/>
      <c r="B244" s="158"/>
      <c r="C244" s="159" t="s">
        <v>561</v>
      </c>
      <c r="D244" s="159" t="s">
        <v>199</v>
      </c>
      <c r="E244" s="160" t="s">
        <v>562</v>
      </c>
      <c r="F244" s="161" t="s">
        <v>563</v>
      </c>
      <c r="G244" s="162" t="s">
        <v>208</v>
      </c>
      <c r="H244" s="163">
        <v>237.33</v>
      </c>
      <c r="I244" s="164"/>
      <c r="J244" s="165">
        <f t="shared" si="50"/>
        <v>0</v>
      </c>
      <c r="K244" s="166"/>
      <c r="L244" s="30"/>
      <c r="M244" s="167" t="s">
        <v>1</v>
      </c>
      <c r="N244" s="168" t="s">
        <v>45</v>
      </c>
      <c r="O244" s="55"/>
      <c r="P244" s="169">
        <f t="shared" si="51"/>
        <v>0</v>
      </c>
      <c r="Q244" s="169">
        <v>1.2999999999999999E-4</v>
      </c>
      <c r="R244" s="169">
        <f t="shared" si="52"/>
        <v>3.0852899999999999E-2</v>
      </c>
      <c r="S244" s="169">
        <v>0</v>
      </c>
      <c r="T244" s="170">
        <f t="shared" si="53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71" t="s">
        <v>203</v>
      </c>
      <c r="AT244" s="171" t="s">
        <v>199</v>
      </c>
      <c r="AU244" s="171" t="s">
        <v>204</v>
      </c>
      <c r="AY244" s="14" t="s">
        <v>196</v>
      </c>
      <c r="BE244" s="172">
        <f t="shared" si="54"/>
        <v>0</v>
      </c>
      <c r="BF244" s="172">
        <f t="shared" si="55"/>
        <v>0</v>
      </c>
      <c r="BG244" s="172">
        <f t="shared" si="56"/>
        <v>0</v>
      </c>
      <c r="BH244" s="172">
        <f t="shared" si="57"/>
        <v>0</v>
      </c>
      <c r="BI244" s="172">
        <f t="shared" si="58"/>
        <v>0</v>
      </c>
      <c r="BJ244" s="14" t="s">
        <v>204</v>
      </c>
      <c r="BK244" s="172">
        <f t="shared" si="59"/>
        <v>0</v>
      </c>
      <c r="BL244" s="14" t="s">
        <v>203</v>
      </c>
      <c r="BM244" s="171" t="s">
        <v>564</v>
      </c>
    </row>
    <row r="245" spans="1:65" s="2" customFormat="1" ht="16.5" customHeight="1">
      <c r="A245" s="29"/>
      <c r="B245" s="158"/>
      <c r="C245" s="159" t="s">
        <v>565</v>
      </c>
      <c r="D245" s="159" t="s">
        <v>199</v>
      </c>
      <c r="E245" s="160" t="s">
        <v>562</v>
      </c>
      <c r="F245" s="161" t="s">
        <v>563</v>
      </c>
      <c r="G245" s="162" t="s">
        <v>208</v>
      </c>
      <c r="H245" s="163">
        <v>21.6</v>
      </c>
      <c r="I245" s="164"/>
      <c r="J245" s="165">
        <f t="shared" si="50"/>
        <v>0</v>
      </c>
      <c r="K245" s="166"/>
      <c r="L245" s="30"/>
      <c r="M245" s="167" t="s">
        <v>1</v>
      </c>
      <c r="N245" s="168" t="s">
        <v>45</v>
      </c>
      <c r="O245" s="55"/>
      <c r="P245" s="169">
        <f t="shared" si="51"/>
        <v>0</v>
      </c>
      <c r="Q245" s="169">
        <v>1.2999999999999999E-4</v>
      </c>
      <c r="R245" s="169">
        <f t="shared" si="52"/>
        <v>2.8079999999999997E-3</v>
      </c>
      <c r="S245" s="169">
        <v>0</v>
      </c>
      <c r="T245" s="170">
        <f t="shared" si="53"/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71" t="s">
        <v>203</v>
      </c>
      <c r="AT245" s="171" t="s">
        <v>199</v>
      </c>
      <c r="AU245" s="171" t="s">
        <v>204</v>
      </c>
      <c r="AY245" s="14" t="s">
        <v>196</v>
      </c>
      <c r="BE245" s="172">
        <f t="shared" si="54"/>
        <v>0</v>
      </c>
      <c r="BF245" s="172">
        <f t="shared" si="55"/>
        <v>0</v>
      </c>
      <c r="BG245" s="172">
        <f t="shared" si="56"/>
        <v>0</v>
      </c>
      <c r="BH245" s="172">
        <f t="shared" si="57"/>
        <v>0</v>
      </c>
      <c r="BI245" s="172">
        <f t="shared" si="58"/>
        <v>0</v>
      </c>
      <c r="BJ245" s="14" t="s">
        <v>204</v>
      </c>
      <c r="BK245" s="172">
        <f t="shared" si="59"/>
        <v>0</v>
      </c>
      <c r="BL245" s="14" t="s">
        <v>203</v>
      </c>
      <c r="BM245" s="171" t="s">
        <v>566</v>
      </c>
    </row>
    <row r="246" spans="1:65" s="2" customFormat="1" ht="16.5" customHeight="1">
      <c r="A246" s="29"/>
      <c r="B246" s="158"/>
      <c r="C246" s="159" t="s">
        <v>567</v>
      </c>
      <c r="D246" s="159" t="s">
        <v>199</v>
      </c>
      <c r="E246" s="160" t="s">
        <v>568</v>
      </c>
      <c r="F246" s="161" t="s">
        <v>569</v>
      </c>
      <c r="G246" s="162" t="s">
        <v>208</v>
      </c>
      <c r="H246" s="163">
        <v>126.598</v>
      </c>
      <c r="I246" s="164"/>
      <c r="J246" s="165">
        <f t="shared" si="50"/>
        <v>0</v>
      </c>
      <c r="K246" s="166"/>
      <c r="L246" s="30"/>
      <c r="M246" s="167" t="s">
        <v>1</v>
      </c>
      <c r="N246" s="168" t="s">
        <v>45</v>
      </c>
      <c r="O246" s="55"/>
      <c r="P246" s="169">
        <f t="shared" si="51"/>
        <v>0</v>
      </c>
      <c r="Q246" s="169">
        <v>2.1000000000000001E-4</v>
      </c>
      <c r="R246" s="169">
        <f t="shared" si="52"/>
        <v>2.6585580000000001E-2</v>
      </c>
      <c r="S246" s="169">
        <v>0</v>
      </c>
      <c r="T246" s="170">
        <f t="shared" si="53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71" t="s">
        <v>203</v>
      </c>
      <c r="AT246" s="171" t="s">
        <v>199</v>
      </c>
      <c r="AU246" s="171" t="s">
        <v>204</v>
      </c>
      <c r="AY246" s="14" t="s">
        <v>196</v>
      </c>
      <c r="BE246" s="172">
        <f t="shared" si="54"/>
        <v>0</v>
      </c>
      <c r="BF246" s="172">
        <f t="shared" si="55"/>
        <v>0</v>
      </c>
      <c r="BG246" s="172">
        <f t="shared" si="56"/>
        <v>0</v>
      </c>
      <c r="BH246" s="172">
        <f t="shared" si="57"/>
        <v>0</v>
      </c>
      <c r="BI246" s="172">
        <f t="shared" si="58"/>
        <v>0</v>
      </c>
      <c r="BJ246" s="14" t="s">
        <v>204</v>
      </c>
      <c r="BK246" s="172">
        <f t="shared" si="59"/>
        <v>0</v>
      </c>
      <c r="BL246" s="14" t="s">
        <v>203</v>
      </c>
      <c r="BM246" s="171" t="s">
        <v>570</v>
      </c>
    </row>
    <row r="247" spans="1:65" s="2" customFormat="1" ht="16.5" customHeight="1">
      <c r="A247" s="29"/>
      <c r="B247" s="158"/>
      <c r="C247" s="159" t="s">
        <v>571</v>
      </c>
      <c r="D247" s="159" t="s">
        <v>199</v>
      </c>
      <c r="E247" s="160" t="s">
        <v>572</v>
      </c>
      <c r="F247" s="161" t="s">
        <v>573</v>
      </c>
      <c r="G247" s="162" t="s">
        <v>208</v>
      </c>
      <c r="H247" s="163">
        <v>5.8970000000000002</v>
      </c>
      <c r="I247" s="164"/>
      <c r="J247" s="165">
        <f t="shared" si="50"/>
        <v>0</v>
      </c>
      <c r="K247" s="166"/>
      <c r="L247" s="30"/>
      <c r="M247" s="167" t="s">
        <v>1</v>
      </c>
      <c r="N247" s="168" t="s">
        <v>45</v>
      </c>
      <c r="O247" s="55"/>
      <c r="P247" s="169">
        <f t="shared" si="51"/>
        <v>0</v>
      </c>
      <c r="Q247" s="169">
        <v>2.0000000000000002E-5</v>
      </c>
      <c r="R247" s="169">
        <f t="shared" si="52"/>
        <v>1.1794000000000001E-4</v>
      </c>
      <c r="S247" s="169">
        <v>0</v>
      </c>
      <c r="T247" s="170">
        <f t="shared" si="53"/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71" t="s">
        <v>203</v>
      </c>
      <c r="AT247" s="171" t="s">
        <v>199</v>
      </c>
      <c r="AU247" s="171" t="s">
        <v>204</v>
      </c>
      <c r="AY247" s="14" t="s">
        <v>196</v>
      </c>
      <c r="BE247" s="172">
        <f t="shared" si="54"/>
        <v>0</v>
      </c>
      <c r="BF247" s="172">
        <f t="shared" si="55"/>
        <v>0</v>
      </c>
      <c r="BG247" s="172">
        <f t="shared" si="56"/>
        <v>0</v>
      </c>
      <c r="BH247" s="172">
        <f t="shared" si="57"/>
        <v>0</v>
      </c>
      <c r="BI247" s="172">
        <f t="shared" si="58"/>
        <v>0</v>
      </c>
      <c r="BJ247" s="14" t="s">
        <v>204</v>
      </c>
      <c r="BK247" s="172">
        <f t="shared" si="59"/>
        <v>0</v>
      </c>
      <c r="BL247" s="14" t="s">
        <v>203</v>
      </c>
      <c r="BM247" s="171" t="s">
        <v>574</v>
      </c>
    </row>
    <row r="248" spans="1:65" s="2" customFormat="1" ht="16.5" customHeight="1">
      <c r="A248" s="29"/>
      <c r="B248" s="158"/>
      <c r="C248" s="159" t="s">
        <v>575</v>
      </c>
      <c r="D248" s="159" t="s">
        <v>199</v>
      </c>
      <c r="E248" s="160" t="s">
        <v>572</v>
      </c>
      <c r="F248" s="161" t="s">
        <v>573</v>
      </c>
      <c r="G248" s="162" t="s">
        <v>208</v>
      </c>
      <c r="H248" s="163">
        <v>2.4300000000000002</v>
      </c>
      <c r="I248" s="164"/>
      <c r="J248" s="165">
        <f t="shared" si="50"/>
        <v>0</v>
      </c>
      <c r="K248" s="166"/>
      <c r="L248" s="30"/>
      <c r="M248" s="167" t="s">
        <v>1</v>
      </c>
      <c r="N248" s="168" t="s">
        <v>45</v>
      </c>
      <c r="O248" s="55"/>
      <c r="P248" s="169">
        <f t="shared" si="51"/>
        <v>0</v>
      </c>
      <c r="Q248" s="169">
        <v>2.0000000000000002E-5</v>
      </c>
      <c r="R248" s="169">
        <f t="shared" si="52"/>
        <v>4.8600000000000009E-5</v>
      </c>
      <c r="S248" s="169">
        <v>0</v>
      </c>
      <c r="T248" s="170">
        <f t="shared" si="53"/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71" t="s">
        <v>203</v>
      </c>
      <c r="AT248" s="171" t="s">
        <v>199</v>
      </c>
      <c r="AU248" s="171" t="s">
        <v>204</v>
      </c>
      <c r="AY248" s="14" t="s">
        <v>196</v>
      </c>
      <c r="BE248" s="172">
        <f t="shared" si="54"/>
        <v>0</v>
      </c>
      <c r="BF248" s="172">
        <f t="shared" si="55"/>
        <v>0</v>
      </c>
      <c r="BG248" s="172">
        <f t="shared" si="56"/>
        <v>0</v>
      </c>
      <c r="BH248" s="172">
        <f t="shared" si="57"/>
        <v>0</v>
      </c>
      <c r="BI248" s="172">
        <f t="shared" si="58"/>
        <v>0</v>
      </c>
      <c r="BJ248" s="14" t="s">
        <v>204</v>
      </c>
      <c r="BK248" s="172">
        <f t="shared" si="59"/>
        <v>0</v>
      </c>
      <c r="BL248" s="14" t="s">
        <v>203</v>
      </c>
      <c r="BM248" s="171" t="s">
        <v>576</v>
      </c>
    </row>
    <row r="249" spans="1:65" s="2" customFormat="1" ht="16.5" customHeight="1">
      <c r="A249" s="29"/>
      <c r="B249" s="158"/>
      <c r="C249" s="159" t="s">
        <v>577</v>
      </c>
      <c r="D249" s="159" t="s">
        <v>199</v>
      </c>
      <c r="E249" s="160" t="s">
        <v>578</v>
      </c>
      <c r="F249" s="161" t="s">
        <v>579</v>
      </c>
      <c r="G249" s="162" t="s">
        <v>208</v>
      </c>
      <c r="H249" s="163">
        <v>390.66899999999998</v>
      </c>
      <c r="I249" s="164"/>
      <c r="J249" s="165">
        <f t="shared" si="50"/>
        <v>0</v>
      </c>
      <c r="K249" s="166"/>
      <c r="L249" s="30"/>
      <c r="M249" s="167" t="s">
        <v>1</v>
      </c>
      <c r="N249" s="168" t="s">
        <v>45</v>
      </c>
      <c r="O249" s="55"/>
      <c r="P249" s="169">
        <f t="shared" si="51"/>
        <v>0</v>
      </c>
      <c r="Q249" s="169">
        <v>2.0000000000000002E-5</v>
      </c>
      <c r="R249" s="169">
        <f t="shared" si="52"/>
        <v>7.81338E-3</v>
      </c>
      <c r="S249" s="169">
        <v>0</v>
      </c>
      <c r="T249" s="170">
        <f t="shared" si="53"/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71" t="s">
        <v>203</v>
      </c>
      <c r="AT249" s="171" t="s">
        <v>199</v>
      </c>
      <c r="AU249" s="171" t="s">
        <v>204</v>
      </c>
      <c r="AY249" s="14" t="s">
        <v>196</v>
      </c>
      <c r="BE249" s="172">
        <f t="shared" si="54"/>
        <v>0</v>
      </c>
      <c r="BF249" s="172">
        <f t="shared" si="55"/>
        <v>0</v>
      </c>
      <c r="BG249" s="172">
        <f t="shared" si="56"/>
        <v>0</v>
      </c>
      <c r="BH249" s="172">
        <f t="shared" si="57"/>
        <v>0</v>
      </c>
      <c r="BI249" s="172">
        <f t="shared" si="58"/>
        <v>0</v>
      </c>
      <c r="BJ249" s="14" t="s">
        <v>204</v>
      </c>
      <c r="BK249" s="172">
        <f t="shared" si="59"/>
        <v>0</v>
      </c>
      <c r="BL249" s="14" t="s">
        <v>203</v>
      </c>
      <c r="BM249" s="171" t="s">
        <v>580</v>
      </c>
    </row>
    <row r="250" spans="1:65" s="2" customFormat="1" ht="16.5" customHeight="1">
      <c r="A250" s="29"/>
      <c r="B250" s="158"/>
      <c r="C250" s="159" t="s">
        <v>581</v>
      </c>
      <c r="D250" s="159" t="s">
        <v>199</v>
      </c>
      <c r="E250" s="160" t="s">
        <v>582</v>
      </c>
      <c r="F250" s="161" t="s">
        <v>583</v>
      </c>
      <c r="G250" s="162" t="s">
        <v>208</v>
      </c>
      <c r="H250" s="163">
        <v>427.85599999999999</v>
      </c>
      <c r="I250" s="164"/>
      <c r="J250" s="165">
        <f t="shared" si="50"/>
        <v>0</v>
      </c>
      <c r="K250" s="166"/>
      <c r="L250" s="30"/>
      <c r="M250" s="167" t="s">
        <v>1</v>
      </c>
      <c r="N250" s="168" t="s">
        <v>45</v>
      </c>
      <c r="O250" s="55"/>
      <c r="P250" s="169">
        <f t="shared" si="51"/>
        <v>0</v>
      </c>
      <c r="Q250" s="169">
        <v>2.0000000000000002E-5</v>
      </c>
      <c r="R250" s="169">
        <f t="shared" si="52"/>
        <v>8.5571200000000014E-3</v>
      </c>
      <c r="S250" s="169">
        <v>0</v>
      </c>
      <c r="T250" s="170">
        <f t="shared" si="53"/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71" t="s">
        <v>203</v>
      </c>
      <c r="AT250" s="171" t="s">
        <v>199</v>
      </c>
      <c r="AU250" s="171" t="s">
        <v>204</v>
      </c>
      <c r="AY250" s="14" t="s">
        <v>196</v>
      </c>
      <c r="BE250" s="172">
        <f t="shared" si="54"/>
        <v>0</v>
      </c>
      <c r="BF250" s="172">
        <f t="shared" si="55"/>
        <v>0</v>
      </c>
      <c r="BG250" s="172">
        <f t="shared" si="56"/>
        <v>0</v>
      </c>
      <c r="BH250" s="172">
        <f t="shared" si="57"/>
        <v>0</v>
      </c>
      <c r="BI250" s="172">
        <f t="shared" si="58"/>
        <v>0</v>
      </c>
      <c r="BJ250" s="14" t="s">
        <v>204</v>
      </c>
      <c r="BK250" s="172">
        <f t="shared" si="59"/>
        <v>0</v>
      </c>
      <c r="BL250" s="14" t="s">
        <v>203</v>
      </c>
      <c r="BM250" s="171" t="s">
        <v>584</v>
      </c>
    </row>
    <row r="251" spans="1:65" s="2" customFormat="1" ht="16.5" customHeight="1">
      <c r="A251" s="29"/>
      <c r="B251" s="158"/>
      <c r="C251" s="159" t="s">
        <v>585</v>
      </c>
      <c r="D251" s="159" t="s">
        <v>199</v>
      </c>
      <c r="E251" s="160" t="s">
        <v>586</v>
      </c>
      <c r="F251" s="161" t="s">
        <v>587</v>
      </c>
      <c r="G251" s="162" t="s">
        <v>208</v>
      </c>
      <c r="H251" s="163">
        <v>4.335</v>
      </c>
      <c r="I251" s="164"/>
      <c r="J251" s="165">
        <f t="shared" si="50"/>
        <v>0</v>
      </c>
      <c r="K251" s="166"/>
      <c r="L251" s="30"/>
      <c r="M251" s="167" t="s">
        <v>1</v>
      </c>
      <c r="N251" s="168" t="s">
        <v>45</v>
      </c>
      <c r="O251" s="55"/>
      <c r="P251" s="169">
        <f t="shared" si="51"/>
        <v>0</v>
      </c>
      <c r="Q251" s="169">
        <v>1.0000000000000001E-5</v>
      </c>
      <c r="R251" s="169">
        <f t="shared" si="52"/>
        <v>4.3350000000000003E-5</v>
      </c>
      <c r="S251" s="169">
        <v>0</v>
      </c>
      <c r="T251" s="170">
        <f t="shared" si="53"/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71" t="s">
        <v>203</v>
      </c>
      <c r="AT251" s="171" t="s">
        <v>199</v>
      </c>
      <c r="AU251" s="171" t="s">
        <v>204</v>
      </c>
      <c r="AY251" s="14" t="s">
        <v>196</v>
      </c>
      <c r="BE251" s="172">
        <f t="shared" si="54"/>
        <v>0</v>
      </c>
      <c r="BF251" s="172">
        <f t="shared" si="55"/>
        <v>0</v>
      </c>
      <c r="BG251" s="172">
        <f t="shared" si="56"/>
        <v>0</v>
      </c>
      <c r="BH251" s="172">
        <f t="shared" si="57"/>
        <v>0</v>
      </c>
      <c r="BI251" s="172">
        <f t="shared" si="58"/>
        <v>0</v>
      </c>
      <c r="BJ251" s="14" t="s">
        <v>204</v>
      </c>
      <c r="BK251" s="172">
        <f t="shared" si="59"/>
        <v>0</v>
      </c>
      <c r="BL251" s="14" t="s">
        <v>203</v>
      </c>
      <c r="BM251" s="171" t="s">
        <v>588</v>
      </c>
    </row>
    <row r="252" spans="1:65" s="2" customFormat="1" ht="16.5" customHeight="1">
      <c r="A252" s="29"/>
      <c r="B252" s="158"/>
      <c r="C252" s="159" t="s">
        <v>589</v>
      </c>
      <c r="D252" s="159" t="s">
        <v>199</v>
      </c>
      <c r="E252" s="160" t="s">
        <v>590</v>
      </c>
      <c r="F252" s="161" t="s">
        <v>591</v>
      </c>
      <c r="G252" s="162" t="s">
        <v>208</v>
      </c>
      <c r="H252" s="163">
        <v>90.75</v>
      </c>
      <c r="I252" s="164"/>
      <c r="J252" s="165">
        <f t="shared" si="50"/>
        <v>0</v>
      </c>
      <c r="K252" s="166"/>
      <c r="L252" s="30"/>
      <c r="M252" s="167" t="s">
        <v>1</v>
      </c>
      <c r="N252" s="168" t="s">
        <v>45</v>
      </c>
      <c r="O252" s="55"/>
      <c r="P252" s="169">
        <f t="shared" si="51"/>
        <v>0</v>
      </c>
      <c r="Q252" s="169">
        <v>5.2500000000000003E-3</v>
      </c>
      <c r="R252" s="169">
        <f t="shared" si="52"/>
        <v>0.47643750000000001</v>
      </c>
      <c r="S252" s="169">
        <v>0</v>
      </c>
      <c r="T252" s="170">
        <f t="shared" si="53"/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71" t="s">
        <v>203</v>
      </c>
      <c r="AT252" s="171" t="s">
        <v>199</v>
      </c>
      <c r="AU252" s="171" t="s">
        <v>204</v>
      </c>
      <c r="AY252" s="14" t="s">
        <v>196</v>
      </c>
      <c r="BE252" s="172">
        <f t="shared" si="54"/>
        <v>0</v>
      </c>
      <c r="BF252" s="172">
        <f t="shared" si="55"/>
        <v>0</v>
      </c>
      <c r="BG252" s="172">
        <f t="shared" si="56"/>
        <v>0</v>
      </c>
      <c r="BH252" s="172">
        <f t="shared" si="57"/>
        <v>0</v>
      </c>
      <c r="BI252" s="172">
        <f t="shared" si="58"/>
        <v>0</v>
      </c>
      <c r="BJ252" s="14" t="s">
        <v>204</v>
      </c>
      <c r="BK252" s="172">
        <f t="shared" si="59"/>
        <v>0</v>
      </c>
      <c r="BL252" s="14" t="s">
        <v>203</v>
      </c>
      <c r="BM252" s="171" t="s">
        <v>592</v>
      </c>
    </row>
    <row r="253" spans="1:65" s="2" customFormat="1" ht="16.5" customHeight="1">
      <c r="A253" s="29"/>
      <c r="B253" s="158"/>
      <c r="C253" s="159" t="s">
        <v>593</v>
      </c>
      <c r="D253" s="159" t="s">
        <v>199</v>
      </c>
      <c r="E253" s="160" t="s">
        <v>590</v>
      </c>
      <c r="F253" s="161" t="s">
        <v>591</v>
      </c>
      <c r="G253" s="162" t="s">
        <v>208</v>
      </c>
      <c r="H253" s="163">
        <v>9.3379999999999992</v>
      </c>
      <c r="I253" s="164"/>
      <c r="J253" s="165">
        <f t="shared" si="50"/>
        <v>0</v>
      </c>
      <c r="K253" s="166"/>
      <c r="L253" s="30"/>
      <c r="M253" s="167" t="s">
        <v>1</v>
      </c>
      <c r="N253" s="168" t="s">
        <v>45</v>
      </c>
      <c r="O253" s="55"/>
      <c r="P253" s="169">
        <f t="shared" si="51"/>
        <v>0</v>
      </c>
      <c r="Q253" s="169">
        <v>5.2500000000000003E-3</v>
      </c>
      <c r="R253" s="169">
        <f t="shared" si="52"/>
        <v>4.9024499999999999E-2</v>
      </c>
      <c r="S253" s="169">
        <v>0</v>
      </c>
      <c r="T253" s="170">
        <f t="shared" si="53"/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71" t="s">
        <v>203</v>
      </c>
      <c r="AT253" s="171" t="s">
        <v>199</v>
      </c>
      <c r="AU253" s="171" t="s">
        <v>204</v>
      </c>
      <c r="AY253" s="14" t="s">
        <v>196</v>
      </c>
      <c r="BE253" s="172">
        <f t="shared" si="54"/>
        <v>0</v>
      </c>
      <c r="BF253" s="172">
        <f t="shared" si="55"/>
        <v>0</v>
      </c>
      <c r="BG253" s="172">
        <f t="shared" si="56"/>
        <v>0</v>
      </c>
      <c r="BH253" s="172">
        <f t="shared" si="57"/>
        <v>0</v>
      </c>
      <c r="BI253" s="172">
        <f t="shared" si="58"/>
        <v>0</v>
      </c>
      <c r="BJ253" s="14" t="s">
        <v>204</v>
      </c>
      <c r="BK253" s="172">
        <f t="shared" si="59"/>
        <v>0</v>
      </c>
      <c r="BL253" s="14" t="s">
        <v>203</v>
      </c>
      <c r="BM253" s="171" t="s">
        <v>594</v>
      </c>
    </row>
    <row r="254" spans="1:65" s="2" customFormat="1" ht="16.5" customHeight="1">
      <c r="A254" s="29"/>
      <c r="B254" s="158"/>
      <c r="C254" s="159" t="s">
        <v>595</v>
      </c>
      <c r="D254" s="159" t="s">
        <v>199</v>
      </c>
      <c r="E254" s="160" t="s">
        <v>596</v>
      </c>
      <c r="F254" s="161" t="s">
        <v>597</v>
      </c>
      <c r="G254" s="162" t="s">
        <v>512</v>
      </c>
      <c r="H254" s="163">
        <v>54</v>
      </c>
      <c r="I254" s="164"/>
      <c r="J254" s="165">
        <f t="shared" si="50"/>
        <v>0</v>
      </c>
      <c r="K254" s="166"/>
      <c r="L254" s="30"/>
      <c r="M254" s="167" t="s">
        <v>1</v>
      </c>
      <c r="N254" s="168" t="s">
        <v>45</v>
      </c>
      <c r="O254" s="55"/>
      <c r="P254" s="169">
        <f t="shared" si="51"/>
        <v>0</v>
      </c>
      <c r="Q254" s="169">
        <v>1.0000000000000001E-5</v>
      </c>
      <c r="R254" s="169">
        <f t="shared" si="52"/>
        <v>5.4000000000000001E-4</v>
      </c>
      <c r="S254" s="169">
        <v>0</v>
      </c>
      <c r="T254" s="170">
        <f t="shared" si="53"/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71" t="s">
        <v>203</v>
      </c>
      <c r="AT254" s="171" t="s">
        <v>199</v>
      </c>
      <c r="AU254" s="171" t="s">
        <v>204</v>
      </c>
      <c r="AY254" s="14" t="s">
        <v>196</v>
      </c>
      <c r="BE254" s="172">
        <f t="shared" si="54"/>
        <v>0</v>
      </c>
      <c r="BF254" s="172">
        <f t="shared" si="55"/>
        <v>0</v>
      </c>
      <c r="BG254" s="172">
        <f t="shared" si="56"/>
        <v>0</v>
      </c>
      <c r="BH254" s="172">
        <f t="shared" si="57"/>
        <v>0</v>
      </c>
      <c r="BI254" s="172">
        <f t="shared" si="58"/>
        <v>0</v>
      </c>
      <c r="BJ254" s="14" t="s">
        <v>204</v>
      </c>
      <c r="BK254" s="172">
        <f t="shared" si="59"/>
        <v>0</v>
      </c>
      <c r="BL254" s="14" t="s">
        <v>203</v>
      </c>
      <c r="BM254" s="171" t="s">
        <v>598</v>
      </c>
    </row>
    <row r="255" spans="1:65" s="2" customFormat="1" ht="16.5" customHeight="1">
      <c r="A255" s="29"/>
      <c r="B255" s="158"/>
      <c r="C255" s="173" t="s">
        <v>599</v>
      </c>
      <c r="D255" s="173" t="s">
        <v>214</v>
      </c>
      <c r="E255" s="174" t="s">
        <v>600</v>
      </c>
      <c r="F255" s="175" t="s">
        <v>601</v>
      </c>
      <c r="G255" s="176" t="s">
        <v>222</v>
      </c>
      <c r="H255" s="177">
        <v>14</v>
      </c>
      <c r="I255" s="178"/>
      <c r="J255" s="179">
        <f t="shared" si="50"/>
        <v>0</v>
      </c>
      <c r="K255" s="180"/>
      <c r="L255" s="181"/>
      <c r="M255" s="182" t="s">
        <v>1</v>
      </c>
      <c r="N255" s="183" t="s">
        <v>45</v>
      </c>
      <c r="O255" s="55"/>
      <c r="P255" s="169">
        <f t="shared" si="51"/>
        <v>0</v>
      </c>
      <c r="Q255" s="169">
        <v>4.6000000000000001E-4</v>
      </c>
      <c r="R255" s="169">
        <f t="shared" si="52"/>
        <v>6.4400000000000004E-3</v>
      </c>
      <c r="S255" s="169">
        <v>0</v>
      </c>
      <c r="T255" s="170">
        <f t="shared" si="53"/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71" t="s">
        <v>217</v>
      </c>
      <c r="AT255" s="171" t="s">
        <v>214</v>
      </c>
      <c r="AU255" s="171" t="s">
        <v>204</v>
      </c>
      <c r="AY255" s="14" t="s">
        <v>196</v>
      </c>
      <c r="BE255" s="172">
        <f t="shared" si="54"/>
        <v>0</v>
      </c>
      <c r="BF255" s="172">
        <f t="shared" si="55"/>
        <v>0</v>
      </c>
      <c r="BG255" s="172">
        <f t="shared" si="56"/>
        <v>0</v>
      </c>
      <c r="BH255" s="172">
        <f t="shared" si="57"/>
        <v>0</v>
      </c>
      <c r="BI255" s="172">
        <f t="shared" si="58"/>
        <v>0</v>
      </c>
      <c r="BJ255" s="14" t="s">
        <v>204</v>
      </c>
      <c r="BK255" s="172">
        <f t="shared" si="59"/>
        <v>0</v>
      </c>
      <c r="BL255" s="14" t="s">
        <v>203</v>
      </c>
      <c r="BM255" s="171" t="s">
        <v>602</v>
      </c>
    </row>
    <row r="256" spans="1:65" s="2" customFormat="1" ht="16.5" customHeight="1">
      <c r="A256" s="29"/>
      <c r="B256" s="158"/>
      <c r="C256" s="173" t="s">
        <v>603</v>
      </c>
      <c r="D256" s="173" t="s">
        <v>214</v>
      </c>
      <c r="E256" s="174" t="s">
        <v>604</v>
      </c>
      <c r="F256" s="175" t="s">
        <v>605</v>
      </c>
      <c r="G256" s="176" t="s">
        <v>606</v>
      </c>
      <c r="H256" s="177">
        <v>0.54</v>
      </c>
      <c r="I256" s="178"/>
      <c r="J256" s="179">
        <f t="shared" si="50"/>
        <v>0</v>
      </c>
      <c r="K256" s="180"/>
      <c r="L256" s="181"/>
      <c r="M256" s="182" t="s">
        <v>1</v>
      </c>
      <c r="N256" s="183" t="s">
        <v>45</v>
      </c>
      <c r="O256" s="55"/>
      <c r="P256" s="169">
        <f t="shared" si="51"/>
        <v>0</v>
      </c>
      <c r="Q256" s="169">
        <v>4.0999999999999999E-4</v>
      </c>
      <c r="R256" s="169">
        <f t="shared" si="52"/>
        <v>2.2140000000000001E-4</v>
      </c>
      <c r="S256" s="169">
        <v>0</v>
      </c>
      <c r="T256" s="170">
        <f t="shared" si="53"/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71" t="s">
        <v>217</v>
      </c>
      <c r="AT256" s="171" t="s">
        <v>214</v>
      </c>
      <c r="AU256" s="171" t="s">
        <v>204</v>
      </c>
      <c r="AY256" s="14" t="s">
        <v>196</v>
      </c>
      <c r="BE256" s="172">
        <f t="shared" si="54"/>
        <v>0</v>
      </c>
      <c r="BF256" s="172">
        <f t="shared" si="55"/>
        <v>0</v>
      </c>
      <c r="BG256" s="172">
        <f t="shared" si="56"/>
        <v>0</v>
      </c>
      <c r="BH256" s="172">
        <f t="shared" si="57"/>
        <v>0</v>
      </c>
      <c r="BI256" s="172">
        <f t="shared" si="58"/>
        <v>0</v>
      </c>
      <c r="BJ256" s="14" t="s">
        <v>204</v>
      </c>
      <c r="BK256" s="172">
        <f t="shared" si="59"/>
        <v>0</v>
      </c>
      <c r="BL256" s="14" t="s">
        <v>203</v>
      </c>
      <c r="BM256" s="171" t="s">
        <v>607</v>
      </c>
    </row>
    <row r="257" spans="1:65" s="2" customFormat="1" ht="16.5" customHeight="1">
      <c r="A257" s="29"/>
      <c r="B257" s="158"/>
      <c r="C257" s="173" t="s">
        <v>608</v>
      </c>
      <c r="D257" s="173" t="s">
        <v>214</v>
      </c>
      <c r="E257" s="174" t="s">
        <v>609</v>
      </c>
      <c r="F257" s="175" t="s">
        <v>610</v>
      </c>
      <c r="G257" s="176" t="s">
        <v>606</v>
      </c>
      <c r="H257" s="177">
        <v>0.54</v>
      </c>
      <c r="I257" s="178"/>
      <c r="J257" s="179">
        <f t="shared" si="50"/>
        <v>0</v>
      </c>
      <c r="K257" s="180"/>
      <c r="L257" s="181"/>
      <c r="M257" s="182" t="s">
        <v>1</v>
      </c>
      <c r="N257" s="183" t="s">
        <v>45</v>
      </c>
      <c r="O257" s="55"/>
      <c r="P257" s="169">
        <f t="shared" si="51"/>
        <v>0</v>
      </c>
      <c r="Q257" s="169">
        <v>4.0999999999999999E-4</v>
      </c>
      <c r="R257" s="169">
        <f t="shared" si="52"/>
        <v>2.2140000000000001E-4</v>
      </c>
      <c r="S257" s="169">
        <v>0</v>
      </c>
      <c r="T257" s="170">
        <f t="shared" si="53"/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71" t="s">
        <v>217</v>
      </c>
      <c r="AT257" s="171" t="s">
        <v>214</v>
      </c>
      <c r="AU257" s="171" t="s">
        <v>204</v>
      </c>
      <c r="AY257" s="14" t="s">
        <v>196</v>
      </c>
      <c r="BE257" s="172">
        <f t="shared" si="54"/>
        <v>0</v>
      </c>
      <c r="BF257" s="172">
        <f t="shared" si="55"/>
        <v>0</v>
      </c>
      <c r="BG257" s="172">
        <f t="shared" si="56"/>
        <v>0</v>
      </c>
      <c r="BH257" s="172">
        <f t="shared" si="57"/>
        <v>0</v>
      </c>
      <c r="BI257" s="172">
        <f t="shared" si="58"/>
        <v>0</v>
      </c>
      <c r="BJ257" s="14" t="s">
        <v>204</v>
      </c>
      <c r="BK257" s="172">
        <f t="shared" si="59"/>
        <v>0</v>
      </c>
      <c r="BL257" s="14" t="s">
        <v>203</v>
      </c>
      <c r="BM257" s="171" t="s">
        <v>611</v>
      </c>
    </row>
    <row r="258" spans="1:65" s="2" customFormat="1" ht="16.5" customHeight="1">
      <c r="A258" s="29"/>
      <c r="B258" s="158"/>
      <c r="C258" s="159" t="s">
        <v>612</v>
      </c>
      <c r="D258" s="159" t="s">
        <v>199</v>
      </c>
      <c r="E258" s="160" t="s">
        <v>613</v>
      </c>
      <c r="F258" s="161" t="s">
        <v>614</v>
      </c>
      <c r="G258" s="162" t="s">
        <v>512</v>
      </c>
      <c r="H258" s="163">
        <v>24</v>
      </c>
      <c r="I258" s="164"/>
      <c r="J258" s="165">
        <f t="shared" si="50"/>
        <v>0</v>
      </c>
      <c r="K258" s="166"/>
      <c r="L258" s="30"/>
      <c r="M258" s="167" t="s">
        <v>1</v>
      </c>
      <c r="N258" s="168" t="s">
        <v>45</v>
      </c>
      <c r="O258" s="55"/>
      <c r="P258" s="169">
        <f t="shared" si="51"/>
        <v>0</v>
      </c>
      <c r="Q258" s="169">
        <v>1.0000000000000001E-5</v>
      </c>
      <c r="R258" s="169">
        <f t="shared" si="52"/>
        <v>2.4000000000000003E-4</v>
      </c>
      <c r="S258" s="169">
        <v>0</v>
      </c>
      <c r="T258" s="170">
        <f t="shared" si="53"/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71" t="s">
        <v>203</v>
      </c>
      <c r="AT258" s="171" t="s">
        <v>199</v>
      </c>
      <c r="AU258" s="171" t="s">
        <v>204</v>
      </c>
      <c r="AY258" s="14" t="s">
        <v>196</v>
      </c>
      <c r="BE258" s="172">
        <f t="shared" si="54"/>
        <v>0</v>
      </c>
      <c r="BF258" s="172">
        <f t="shared" si="55"/>
        <v>0</v>
      </c>
      <c r="BG258" s="172">
        <f t="shared" si="56"/>
        <v>0</v>
      </c>
      <c r="BH258" s="172">
        <f t="shared" si="57"/>
        <v>0</v>
      </c>
      <c r="BI258" s="172">
        <f t="shared" si="58"/>
        <v>0</v>
      </c>
      <c r="BJ258" s="14" t="s">
        <v>204</v>
      </c>
      <c r="BK258" s="172">
        <f t="shared" si="59"/>
        <v>0</v>
      </c>
      <c r="BL258" s="14" t="s">
        <v>203</v>
      </c>
      <c r="BM258" s="171" t="s">
        <v>615</v>
      </c>
    </row>
    <row r="259" spans="1:65" s="2" customFormat="1" ht="16.5" customHeight="1">
      <c r="A259" s="29"/>
      <c r="B259" s="158"/>
      <c r="C259" s="173" t="s">
        <v>616</v>
      </c>
      <c r="D259" s="173" t="s">
        <v>214</v>
      </c>
      <c r="E259" s="174" t="s">
        <v>617</v>
      </c>
      <c r="F259" s="175" t="s">
        <v>618</v>
      </c>
      <c r="G259" s="176" t="s">
        <v>222</v>
      </c>
      <c r="H259" s="177">
        <v>6</v>
      </c>
      <c r="I259" s="178"/>
      <c r="J259" s="179">
        <f t="shared" si="50"/>
        <v>0</v>
      </c>
      <c r="K259" s="180"/>
      <c r="L259" s="181"/>
      <c r="M259" s="182" t="s">
        <v>1</v>
      </c>
      <c r="N259" s="183" t="s">
        <v>45</v>
      </c>
      <c r="O259" s="55"/>
      <c r="P259" s="169">
        <f t="shared" si="51"/>
        <v>0</v>
      </c>
      <c r="Q259" s="169">
        <v>7.7999999999999999E-4</v>
      </c>
      <c r="R259" s="169">
        <f t="shared" si="52"/>
        <v>4.6800000000000001E-3</v>
      </c>
      <c r="S259" s="169">
        <v>0</v>
      </c>
      <c r="T259" s="170">
        <f t="shared" si="53"/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71" t="s">
        <v>217</v>
      </c>
      <c r="AT259" s="171" t="s">
        <v>214</v>
      </c>
      <c r="AU259" s="171" t="s">
        <v>204</v>
      </c>
      <c r="AY259" s="14" t="s">
        <v>196</v>
      </c>
      <c r="BE259" s="172">
        <f t="shared" si="54"/>
        <v>0</v>
      </c>
      <c r="BF259" s="172">
        <f t="shared" si="55"/>
        <v>0</v>
      </c>
      <c r="BG259" s="172">
        <f t="shared" si="56"/>
        <v>0</v>
      </c>
      <c r="BH259" s="172">
        <f t="shared" si="57"/>
        <v>0</v>
      </c>
      <c r="BI259" s="172">
        <f t="shared" si="58"/>
        <v>0</v>
      </c>
      <c r="BJ259" s="14" t="s">
        <v>204</v>
      </c>
      <c r="BK259" s="172">
        <f t="shared" si="59"/>
        <v>0</v>
      </c>
      <c r="BL259" s="14" t="s">
        <v>203</v>
      </c>
      <c r="BM259" s="171" t="s">
        <v>619</v>
      </c>
    </row>
    <row r="260" spans="1:65" s="2" customFormat="1" ht="16.5" customHeight="1">
      <c r="A260" s="29"/>
      <c r="B260" s="158"/>
      <c r="C260" s="173" t="s">
        <v>620</v>
      </c>
      <c r="D260" s="173" t="s">
        <v>214</v>
      </c>
      <c r="E260" s="174" t="s">
        <v>621</v>
      </c>
      <c r="F260" s="175" t="s">
        <v>622</v>
      </c>
      <c r="G260" s="176" t="s">
        <v>606</v>
      </c>
      <c r="H260" s="177">
        <v>0.24</v>
      </c>
      <c r="I260" s="178"/>
      <c r="J260" s="179">
        <f t="shared" si="50"/>
        <v>0</v>
      </c>
      <c r="K260" s="180"/>
      <c r="L260" s="181"/>
      <c r="M260" s="182" t="s">
        <v>1</v>
      </c>
      <c r="N260" s="183" t="s">
        <v>45</v>
      </c>
      <c r="O260" s="55"/>
      <c r="P260" s="169">
        <f t="shared" si="51"/>
        <v>0</v>
      </c>
      <c r="Q260" s="169">
        <v>6.3000000000000003E-4</v>
      </c>
      <c r="R260" s="169">
        <f t="shared" si="52"/>
        <v>1.5119999999999999E-4</v>
      </c>
      <c r="S260" s="169">
        <v>0</v>
      </c>
      <c r="T260" s="170">
        <f t="shared" si="53"/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71" t="s">
        <v>217</v>
      </c>
      <c r="AT260" s="171" t="s">
        <v>214</v>
      </c>
      <c r="AU260" s="171" t="s">
        <v>204</v>
      </c>
      <c r="AY260" s="14" t="s">
        <v>196</v>
      </c>
      <c r="BE260" s="172">
        <f t="shared" si="54"/>
        <v>0</v>
      </c>
      <c r="BF260" s="172">
        <f t="shared" si="55"/>
        <v>0</v>
      </c>
      <c r="BG260" s="172">
        <f t="shared" si="56"/>
        <v>0</v>
      </c>
      <c r="BH260" s="172">
        <f t="shared" si="57"/>
        <v>0</v>
      </c>
      <c r="BI260" s="172">
        <f t="shared" si="58"/>
        <v>0</v>
      </c>
      <c r="BJ260" s="14" t="s">
        <v>204</v>
      </c>
      <c r="BK260" s="172">
        <f t="shared" si="59"/>
        <v>0</v>
      </c>
      <c r="BL260" s="14" t="s">
        <v>203</v>
      </c>
      <c r="BM260" s="171" t="s">
        <v>623</v>
      </c>
    </row>
    <row r="261" spans="1:65" s="2" customFormat="1" ht="16.5" customHeight="1">
      <c r="A261" s="29"/>
      <c r="B261" s="158"/>
      <c r="C261" s="173" t="s">
        <v>624</v>
      </c>
      <c r="D261" s="173" t="s">
        <v>214</v>
      </c>
      <c r="E261" s="174" t="s">
        <v>625</v>
      </c>
      <c r="F261" s="175" t="s">
        <v>626</v>
      </c>
      <c r="G261" s="176" t="s">
        <v>606</v>
      </c>
      <c r="H261" s="177">
        <v>0.24</v>
      </c>
      <c r="I261" s="178"/>
      <c r="J261" s="179">
        <f t="shared" si="50"/>
        <v>0</v>
      </c>
      <c r="K261" s="180"/>
      <c r="L261" s="181"/>
      <c r="M261" s="182" t="s">
        <v>1</v>
      </c>
      <c r="N261" s="183" t="s">
        <v>45</v>
      </c>
      <c r="O261" s="55"/>
      <c r="P261" s="169">
        <f t="shared" si="51"/>
        <v>0</v>
      </c>
      <c r="Q261" s="169">
        <v>1.73E-3</v>
      </c>
      <c r="R261" s="169">
        <f t="shared" si="52"/>
        <v>4.1519999999999995E-4</v>
      </c>
      <c r="S261" s="169">
        <v>0</v>
      </c>
      <c r="T261" s="170">
        <f t="shared" si="53"/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71" t="s">
        <v>217</v>
      </c>
      <c r="AT261" s="171" t="s">
        <v>214</v>
      </c>
      <c r="AU261" s="171" t="s">
        <v>204</v>
      </c>
      <c r="AY261" s="14" t="s">
        <v>196</v>
      </c>
      <c r="BE261" s="172">
        <f t="shared" si="54"/>
        <v>0</v>
      </c>
      <c r="BF261" s="172">
        <f t="shared" si="55"/>
        <v>0</v>
      </c>
      <c r="BG261" s="172">
        <f t="shared" si="56"/>
        <v>0</v>
      </c>
      <c r="BH261" s="172">
        <f t="shared" si="57"/>
        <v>0</v>
      </c>
      <c r="BI261" s="172">
        <f t="shared" si="58"/>
        <v>0</v>
      </c>
      <c r="BJ261" s="14" t="s">
        <v>204</v>
      </c>
      <c r="BK261" s="172">
        <f t="shared" si="59"/>
        <v>0</v>
      </c>
      <c r="BL261" s="14" t="s">
        <v>203</v>
      </c>
      <c r="BM261" s="171" t="s">
        <v>627</v>
      </c>
    </row>
    <row r="262" spans="1:65" s="2" customFormat="1" ht="16.5" customHeight="1">
      <c r="A262" s="29"/>
      <c r="B262" s="158"/>
      <c r="C262" s="159" t="s">
        <v>628</v>
      </c>
      <c r="D262" s="159" t="s">
        <v>199</v>
      </c>
      <c r="E262" s="160" t="s">
        <v>629</v>
      </c>
      <c r="F262" s="161" t="s">
        <v>630</v>
      </c>
      <c r="G262" s="162" t="s">
        <v>512</v>
      </c>
      <c r="H262" s="163">
        <v>1840.008</v>
      </c>
      <c r="I262" s="164"/>
      <c r="J262" s="165">
        <f t="shared" si="50"/>
        <v>0</v>
      </c>
      <c r="K262" s="166"/>
      <c r="L262" s="30"/>
      <c r="M262" s="167" t="s">
        <v>1</v>
      </c>
      <c r="N262" s="168" t="s">
        <v>45</v>
      </c>
      <c r="O262" s="55"/>
      <c r="P262" s="169">
        <f t="shared" si="51"/>
        <v>0</v>
      </c>
      <c r="Q262" s="169">
        <v>0</v>
      </c>
      <c r="R262" s="169">
        <f t="shared" si="52"/>
        <v>0</v>
      </c>
      <c r="S262" s="169">
        <v>0</v>
      </c>
      <c r="T262" s="170">
        <f t="shared" si="53"/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71" t="s">
        <v>203</v>
      </c>
      <c r="AT262" s="171" t="s">
        <v>199</v>
      </c>
      <c r="AU262" s="171" t="s">
        <v>204</v>
      </c>
      <c r="AY262" s="14" t="s">
        <v>196</v>
      </c>
      <c r="BE262" s="172">
        <f t="shared" si="54"/>
        <v>0</v>
      </c>
      <c r="BF262" s="172">
        <f t="shared" si="55"/>
        <v>0</v>
      </c>
      <c r="BG262" s="172">
        <f t="shared" si="56"/>
        <v>0</v>
      </c>
      <c r="BH262" s="172">
        <f t="shared" si="57"/>
        <v>0</v>
      </c>
      <c r="BI262" s="172">
        <f t="shared" si="58"/>
        <v>0</v>
      </c>
      <c r="BJ262" s="14" t="s">
        <v>204</v>
      </c>
      <c r="BK262" s="172">
        <f t="shared" si="59"/>
        <v>0</v>
      </c>
      <c r="BL262" s="14" t="s">
        <v>203</v>
      </c>
      <c r="BM262" s="171" t="s">
        <v>631</v>
      </c>
    </row>
    <row r="263" spans="1:65" s="2" customFormat="1" ht="16.5" customHeight="1">
      <c r="A263" s="29"/>
      <c r="B263" s="158"/>
      <c r="C263" s="159" t="s">
        <v>632</v>
      </c>
      <c r="D263" s="159" t="s">
        <v>199</v>
      </c>
      <c r="E263" s="160" t="s">
        <v>633</v>
      </c>
      <c r="F263" s="161" t="s">
        <v>634</v>
      </c>
      <c r="G263" s="162" t="s">
        <v>202</v>
      </c>
      <c r="H263" s="163">
        <v>2.7</v>
      </c>
      <c r="I263" s="164"/>
      <c r="J263" s="165">
        <f t="shared" si="50"/>
        <v>0</v>
      </c>
      <c r="K263" s="166"/>
      <c r="L263" s="30"/>
      <c r="M263" s="167" t="s">
        <v>1</v>
      </c>
      <c r="N263" s="168" t="s">
        <v>45</v>
      </c>
      <c r="O263" s="55"/>
      <c r="P263" s="169">
        <f t="shared" si="51"/>
        <v>0</v>
      </c>
      <c r="Q263" s="169">
        <v>0</v>
      </c>
      <c r="R263" s="169">
        <f t="shared" si="52"/>
        <v>0</v>
      </c>
      <c r="S263" s="169">
        <v>2.4</v>
      </c>
      <c r="T263" s="170">
        <f t="shared" si="53"/>
        <v>6.48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71" t="s">
        <v>203</v>
      </c>
      <c r="AT263" s="171" t="s">
        <v>199</v>
      </c>
      <c r="AU263" s="171" t="s">
        <v>204</v>
      </c>
      <c r="AY263" s="14" t="s">
        <v>196</v>
      </c>
      <c r="BE263" s="172">
        <f t="shared" si="54"/>
        <v>0</v>
      </c>
      <c r="BF263" s="172">
        <f t="shared" si="55"/>
        <v>0</v>
      </c>
      <c r="BG263" s="172">
        <f t="shared" si="56"/>
        <v>0</v>
      </c>
      <c r="BH263" s="172">
        <f t="shared" si="57"/>
        <v>0</v>
      </c>
      <c r="BI263" s="172">
        <f t="shared" si="58"/>
        <v>0</v>
      </c>
      <c r="BJ263" s="14" t="s">
        <v>204</v>
      </c>
      <c r="BK263" s="172">
        <f t="shared" si="59"/>
        <v>0</v>
      </c>
      <c r="BL263" s="14" t="s">
        <v>203</v>
      </c>
      <c r="BM263" s="171" t="s">
        <v>635</v>
      </c>
    </row>
    <row r="264" spans="1:65" s="2" customFormat="1" ht="16.5" customHeight="1">
      <c r="A264" s="29"/>
      <c r="B264" s="158"/>
      <c r="C264" s="159" t="s">
        <v>636</v>
      </c>
      <c r="D264" s="159" t="s">
        <v>199</v>
      </c>
      <c r="E264" s="160" t="s">
        <v>637</v>
      </c>
      <c r="F264" s="161" t="s">
        <v>638</v>
      </c>
      <c r="G264" s="162" t="s">
        <v>208</v>
      </c>
      <c r="H264" s="163">
        <v>75.75</v>
      </c>
      <c r="I264" s="164"/>
      <c r="J264" s="165">
        <f t="shared" ref="J264:J295" si="60">ROUND(I264*H264,2)</f>
        <v>0</v>
      </c>
      <c r="K264" s="166"/>
      <c r="L264" s="30"/>
      <c r="M264" s="167" t="s">
        <v>1</v>
      </c>
      <c r="N264" s="168" t="s">
        <v>45</v>
      </c>
      <c r="O264" s="55"/>
      <c r="P264" s="169">
        <f t="shared" ref="P264:P295" si="61">O264*H264</f>
        <v>0</v>
      </c>
      <c r="Q264" s="169">
        <v>0</v>
      </c>
      <c r="R264" s="169">
        <f t="shared" ref="R264:R295" si="62">Q264*H264</f>
        <v>0</v>
      </c>
      <c r="S264" s="169">
        <v>0.109</v>
      </c>
      <c r="T264" s="170">
        <f t="shared" ref="T264:T295" si="63">S264*H264</f>
        <v>8.2567500000000003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71" t="s">
        <v>203</v>
      </c>
      <c r="AT264" s="171" t="s">
        <v>199</v>
      </c>
      <c r="AU264" s="171" t="s">
        <v>204</v>
      </c>
      <c r="AY264" s="14" t="s">
        <v>196</v>
      </c>
      <c r="BE264" s="172">
        <f t="shared" ref="BE264:BE293" si="64">IF(N264="základní",J264,0)</f>
        <v>0</v>
      </c>
      <c r="BF264" s="172">
        <f t="shared" ref="BF264:BF293" si="65">IF(N264="snížená",J264,0)</f>
        <v>0</v>
      </c>
      <c r="BG264" s="172">
        <f t="shared" ref="BG264:BG293" si="66">IF(N264="zákl. přenesená",J264,0)</f>
        <v>0</v>
      </c>
      <c r="BH264" s="172">
        <f t="shared" ref="BH264:BH293" si="67">IF(N264="sníž. přenesená",J264,0)</f>
        <v>0</v>
      </c>
      <c r="BI264" s="172">
        <f t="shared" ref="BI264:BI293" si="68">IF(N264="nulová",J264,0)</f>
        <v>0</v>
      </c>
      <c r="BJ264" s="14" t="s">
        <v>204</v>
      </c>
      <c r="BK264" s="172">
        <f t="shared" ref="BK264:BK293" si="69">ROUND(I264*H264,2)</f>
        <v>0</v>
      </c>
      <c r="BL264" s="14" t="s">
        <v>203</v>
      </c>
      <c r="BM264" s="171" t="s">
        <v>639</v>
      </c>
    </row>
    <row r="265" spans="1:65" s="2" customFormat="1" ht="16.5" customHeight="1">
      <c r="A265" s="29"/>
      <c r="B265" s="158"/>
      <c r="C265" s="159" t="s">
        <v>640</v>
      </c>
      <c r="D265" s="159" t="s">
        <v>199</v>
      </c>
      <c r="E265" s="160" t="s">
        <v>641</v>
      </c>
      <c r="F265" s="161" t="s">
        <v>642</v>
      </c>
      <c r="G265" s="162" t="s">
        <v>208</v>
      </c>
      <c r="H265" s="163">
        <v>21.108000000000001</v>
      </c>
      <c r="I265" s="164"/>
      <c r="J265" s="165">
        <f t="shared" si="60"/>
        <v>0</v>
      </c>
      <c r="K265" s="166"/>
      <c r="L265" s="30"/>
      <c r="M265" s="167" t="s">
        <v>1</v>
      </c>
      <c r="N265" s="168" t="s">
        <v>45</v>
      </c>
      <c r="O265" s="55"/>
      <c r="P265" s="169">
        <f t="shared" si="61"/>
        <v>0</v>
      </c>
      <c r="Q265" s="169">
        <v>0</v>
      </c>
      <c r="R265" s="169">
        <f t="shared" si="62"/>
        <v>0</v>
      </c>
      <c r="S265" s="169">
        <v>5.8999999999999997E-2</v>
      </c>
      <c r="T265" s="170">
        <f t="shared" si="63"/>
        <v>1.2453719999999999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71" t="s">
        <v>203</v>
      </c>
      <c r="AT265" s="171" t="s">
        <v>199</v>
      </c>
      <c r="AU265" s="171" t="s">
        <v>204</v>
      </c>
      <c r="AY265" s="14" t="s">
        <v>196</v>
      </c>
      <c r="BE265" s="172">
        <f t="shared" si="64"/>
        <v>0</v>
      </c>
      <c r="BF265" s="172">
        <f t="shared" si="65"/>
        <v>0</v>
      </c>
      <c r="BG265" s="172">
        <f t="shared" si="66"/>
        <v>0</v>
      </c>
      <c r="BH265" s="172">
        <f t="shared" si="67"/>
        <v>0</v>
      </c>
      <c r="BI265" s="172">
        <f t="shared" si="68"/>
        <v>0</v>
      </c>
      <c r="BJ265" s="14" t="s">
        <v>204</v>
      </c>
      <c r="BK265" s="172">
        <f t="shared" si="69"/>
        <v>0</v>
      </c>
      <c r="BL265" s="14" t="s">
        <v>203</v>
      </c>
      <c r="BM265" s="171" t="s">
        <v>643</v>
      </c>
    </row>
    <row r="266" spans="1:65" s="2" customFormat="1" ht="16.5" customHeight="1">
      <c r="A266" s="29"/>
      <c r="B266" s="158"/>
      <c r="C266" s="159" t="s">
        <v>644</v>
      </c>
      <c r="D266" s="159" t="s">
        <v>199</v>
      </c>
      <c r="E266" s="160" t="s">
        <v>645</v>
      </c>
      <c r="F266" s="161" t="s">
        <v>646</v>
      </c>
      <c r="G266" s="162" t="s">
        <v>208</v>
      </c>
      <c r="H266" s="163">
        <v>2.4300000000000002</v>
      </c>
      <c r="I266" s="164"/>
      <c r="J266" s="165">
        <f t="shared" si="60"/>
        <v>0</v>
      </c>
      <c r="K266" s="166"/>
      <c r="L266" s="30"/>
      <c r="M266" s="167" t="s">
        <v>1</v>
      </c>
      <c r="N266" s="168" t="s">
        <v>45</v>
      </c>
      <c r="O266" s="55"/>
      <c r="P266" s="169">
        <f t="shared" si="61"/>
        <v>0</v>
      </c>
      <c r="Q266" s="169">
        <v>0</v>
      </c>
      <c r="R266" s="169">
        <f t="shared" si="62"/>
        <v>0</v>
      </c>
      <c r="S266" s="169">
        <v>4.8000000000000001E-2</v>
      </c>
      <c r="T266" s="170">
        <f t="shared" si="63"/>
        <v>0.11664000000000001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71" t="s">
        <v>203</v>
      </c>
      <c r="AT266" s="171" t="s">
        <v>199</v>
      </c>
      <c r="AU266" s="171" t="s">
        <v>204</v>
      </c>
      <c r="AY266" s="14" t="s">
        <v>196</v>
      </c>
      <c r="BE266" s="172">
        <f t="shared" si="64"/>
        <v>0</v>
      </c>
      <c r="BF266" s="172">
        <f t="shared" si="65"/>
        <v>0</v>
      </c>
      <c r="BG266" s="172">
        <f t="shared" si="66"/>
        <v>0</v>
      </c>
      <c r="BH266" s="172">
        <f t="shared" si="67"/>
        <v>0</v>
      </c>
      <c r="BI266" s="172">
        <f t="shared" si="68"/>
        <v>0</v>
      </c>
      <c r="BJ266" s="14" t="s">
        <v>204</v>
      </c>
      <c r="BK266" s="172">
        <f t="shared" si="69"/>
        <v>0</v>
      </c>
      <c r="BL266" s="14" t="s">
        <v>203</v>
      </c>
      <c r="BM266" s="171" t="s">
        <v>647</v>
      </c>
    </row>
    <row r="267" spans="1:65" s="2" customFormat="1" ht="16.5" customHeight="1">
      <c r="A267" s="29"/>
      <c r="B267" s="158"/>
      <c r="C267" s="159" t="s">
        <v>648</v>
      </c>
      <c r="D267" s="159" t="s">
        <v>199</v>
      </c>
      <c r="E267" s="160" t="s">
        <v>649</v>
      </c>
      <c r="F267" s="161" t="s">
        <v>650</v>
      </c>
      <c r="G267" s="162" t="s">
        <v>208</v>
      </c>
      <c r="H267" s="163">
        <v>85.68</v>
      </c>
      <c r="I267" s="164"/>
      <c r="J267" s="165">
        <f t="shared" si="60"/>
        <v>0</v>
      </c>
      <c r="K267" s="166"/>
      <c r="L267" s="30"/>
      <c r="M267" s="167" t="s">
        <v>1</v>
      </c>
      <c r="N267" s="168" t="s">
        <v>45</v>
      </c>
      <c r="O267" s="55"/>
      <c r="P267" s="169">
        <f t="shared" si="61"/>
        <v>0</v>
      </c>
      <c r="Q267" s="169">
        <v>0</v>
      </c>
      <c r="R267" s="169">
        <f t="shared" si="62"/>
        <v>0</v>
      </c>
      <c r="S267" s="169">
        <v>5.2999999999999999E-2</v>
      </c>
      <c r="T267" s="170">
        <f t="shared" si="63"/>
        <v>4.5410400000000006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71" t="s">
        <v>203</v>
      </c>
      <c r="AT267" s="171" t="s">
        <v>199</v>
      </c>
      <c r="AU267" s="171" t="s">
        <v>204</v>
      </c>
      <c r="AY267" s="14" t="s">
        <v>196</v>
      </c>
      <c r="BE267" s="172">
        <f t="shared" si="64"/>
        <v>0</v>
      </c>
      <c r="BF267" s="172">
        <f t="shared" si="65"/>
        <v>0</v>
      </c>
      <c r="BG267" s="172">
        <f t="shared" si="66"/>
        <v>0</v>
      </c>
      <c r="BH267" s="172">
        <f t="shared" si="67"/>
        <v>0</v>
      </c>
      <c r="BI267" s="172">
        <f t="shared" si="68"/>
        <v>0</v>
      </c>
      <c r="BJ267" s="14" t="s">
        <v>204</v>
      </c>
      <c r="BK267" s="172">
        <f t="shared" si="69"/>
        <v>0</v>
      </c>
      <c r="BL267" s="14" t="s">
        <v>203</v>
      </c>
      <c r="BM267" s="171" t="s">
        <v>651</v>
      </c>
    </row>
    <row r="268" spans="1:65" s="2" customFormat="1" ht="16.5" customHeight="1">
      <c r="A268" s="29"/>
      <c r="B268" s="158"/>
      <c r="C268" s="159" t="s">
        <v>652</v>
      </c>
      <c r="D268" s="159" t="s">
        <v>199</v>
      </c>
      <c r="E268" s="160" t="s">
        <v>653</v>
      </c>
      <c r="F268" s="161" t="s">
        <v>654</v>
      </c>
      <c r="G268" s="162" t="s">
        <v>208</v>
      </c>
      <c r="H268" s="163">
        <v>5.319</v>
      </c>
      <c r="I268" s="164"/>
      <c r="J268" s="165">
        <f t="shared" si="60"/>
        <v>0</v>
      </c>
      <c r="K268" s="166"/>
      <c r="L268" s="30"/>
      <c r="M268" s="167" t="s">
        <v>1</v>
      </c>
      <c r="N268" s="168" t="s">
        <v>45</v>
      </c>
      <c r="O268" s="55"/>
      <c r="P268" s="169">
        <f t="shared" si="61"/>
        <v>0</v>
      </c>
      <c r="Q268" s="169">
        <v>0</v>
      </c>
      <c r="R268" s="169">
        <f t="shared" si="62"/>
        <v>0</v>
      </c>
      <c r="S268" s="169">
        <v>7.5999999999999998E-2</v>
      </c>
      <c r="T268" s="170">
        <f t="shared" si="63"/>
        <v>0.40424399999999999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71" t="s">
        <v>203</v>
      </c>
      <c r="AT268" s="171" t="s">
        <v>199</v>
      </c>
      <c r="AU268" s="171" t="s">
        <v>204</v>
      </c>
      <c r="AY268" s="14" t="s">
        <v>196</v>
      </c>
      <c r="BE268" s="172">
        <f t="shared" si="64"/>
        <v>0</v>
      </c>
      <c r="BF268" s="172">
        <f t="shared" si="65"/>
        <v>0</v>
      </c>
      <c r="BG268" s="172">
        <f t="shared" si="66"/>
        <v>0</v>
      </c>
      <c r="BH268" s="172">
        <f t="shared" si="67"/>
        <v>0</v>
      </c>
      <c r="BI268" s="172">
        <f t="shared" si="68"/>
        <v>0</v>
      </c>
      <c r="BJ268" s="14" t="s">
        <v>204</v>
      </c>
      <c r="BK268" s="172">
        <f t="shared" si="69"/>
        <v>0</v>
      </c>
      <c r="BL268" s="14" t="s">
        <v>203</v>
      </c>
      <c r="BM268" s="171" t="s">
        <v>655</v>
      </c>
    </row>
    <row r="269" spans="1:65" s="2" customFormat="1" ht="16.5" customHeight="1">
      <c r="A269" s="29"/>
      <c r="B269" s="158"/>
      <c r="C269" s="159" t="s">
        <v>656</v>
      </c>
      <c r="D269" s="159" t="s">
        <v>199</v>
      </c>
      <c r="E269" s="160" t="s">
        <v>657</v>
      </c>
      <c r="F269" s="161" t="s">
        <v>658</v>
      </c>
      <c r="G269" s="162" t="s">
        <v>222</v>
      </c>
      <c r="H269" s="163">
        <v>9</v>
      </c>
      <c r="I269" s="164"/>
      <c r="J269" s="165">
        <f t="shared" si="60"/>
        <v>0</v>
      </c>
      <c r="K269" s="166"/>
      <c r="L269" s="30"/>
      <c r="M269" s="167" t="s">
        <v>1</v>
      </c>
      <c r="N269" s="168" t="s">
        <v>45</v>
      </c>
      <c r="O269" s="55"/>
      <c r="P269" s="169">
        <f t="shared" si="61"/>
        <v>0</v>
      </c>
      <c r="Q269" s="169">
        <v>0</v>
      </c>
      <c r="R269" s="169">
        <f t="shared" si="62"/>
        <v>0</v>
      </c>
      <c r="S269" s="169">
        <v>3.0000000000000001E-3</v>
      </c>
      <c r="T269" s="170">
        <f t="shared" si="63"/>
        <v>2.7E-2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71" t="s">
        <v>203</v>
      </c>
      <c r="AT269" s="171" t="s">
        <v>199</v>
      </c>
      <c r="AU269" s="171" t="s">
        <v>204</v>
      </c>
      <c r="AY269" s="14" t="s">
        <v>196</v>
      </c>
      <c r="BE269" s="172">
        <f t="shared" si="64"/>
        <v>0</v>
      </c>
      <c r="BF269" s="172">
        <f t="shared" si="65"/>
        <v>0</v>
      </c>
      <c r="BG269" s="172">
        <f t="shared" si="66"/>
        <v>0</v>
      </c>
      <c r="BH269" s="172">
        <f t="shared" si="67"/>
        <v>0</v>
      </c>
      <c r="BI269" s="172">
        <f t="shared" si="68"/>
        <v>0</v>
      </c>
      <c r="BJ269" s="14" t="s">
        <v>204</v>
      </c>
      <c r="BK269" s="172">
        <f t="shared" si="69"/>
        <v>0</v>
      </c>
      <c r="BL269" s="14" t="s">
        <v>203</v>
      </c>
      <c r="BM269" s="171" t="s">
        <v>659</v>
      </c>
    </row>
    <row r="270" spans="1:65" s="2" customFormat="1" ht="16.5" customHeight="1">
      <c r="A270" s="29"/>
      <c r="B270" s="158"/>
      <c r="C270" s="159" t="s">
        <v>660</v>
      </c>
      <c r="D270" s="159" t="s">
        <v>199</v>
      </c>
      <c r="E270" s="160" t="s">
        <v>661</v>
      </c>
      <c r="F270" s="161" t="s">
        <v>662</v>
      </c>
      <c r="G270" s="162" t="s">
        <v>222</v>
      </c>
      <c r="H270" s="163">
        <v>4.5</v>
      </c>
      <c r="I270" s="164"/>
      <c r="J270" s="165">
        <f t="shared" si="60"/>
        <v>0</v>
      </c>
      <c r="K270" s="166"/>
      <c r="L270" s="30"/>
      <c r="M270" s="167" t="s">
        <v>1</v>
      </c>
      <c r="N270" s="168" t="s">
        <v>45</v>
      </c>
      <c r="O270" s="55"/>
      <c r="P270" s="169">
        <f t="shared" si="61"/>
        <v>0</v>
      </c>
      <c r="Q270" s="169">
        <v>0</v>
      </c>
      <c r="R270" s="169">
        <f t="shared" si="62"/>
        <v>0</v>
      </c>
      <c r="S270" s="169">
        <v>6.4999999999999997E-3</v>
      </c>
      <c r="T270" s="170">
        <f t="shared" si="63"/>
        <v>2.9249999999999998E-2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71" t="s">
        <v>203</v>
      </c>
      <c r="AT270" s="171" t="s">
        <v>199</v>
      </c>
      <c r="AU270" s="171" t="s">
        <v>204</v>
      </c>
      <c r="AY270" s="14" t="s">
        <v>196</v>
      </c>
      <c r="BE270" s="172">
        <f t="shared" si="64"/>
        <v>0</v>
      </c>
      <c r="BF270" s="172">
        <f t="shared" si="65"/>
        <v>0</v>
      </c>
      <c r="BG270" s="172">
        <f t="shared" si="66"/>
        <v>0</v>
      </c>
      <c r="BH270" s="172">
        <f t="shared" si="67"/>
        <v>0</v>
      </c>
      <c r="BI270" s="172">
        <f t="shared" si="68"/>
        <v>0</v>
      </c>
      <c r="BJ270" s="14" t="s">
        <v>204</v>
      </c>
      <c r="BK270" s="172">
        <f t="shared" si="69"/>
        <v>0</v>
      </c>
      <c r="BL270" s="14" t="s">
        <v>203</v>
      </c>
      <c r="BM270" s="171" t="s">
        <v>663</v>
      </c>
    </row>
    <row r="271" spans="1:65" s="2" customFormat="1" ht="16.5" customHeight="1">
      <c r="A271" s="29"/>
      <c r="B271" s="158"/>
      <c r="C271" s="159" t="s">
        <v>664</v>
      </c>
      <c r="D271" s="159" t="s">
        <v>199</v>
      </c>
      <c r="E271" s="160" t="s">
        <v>665</v>
      </c>
      <c r="F271" s="161" t="s">
        <v>666</v>
      </c>
      <c r="G271" s="162" t="s">
        <v>512</v>
      </c>
      <c r="H271" s="163">
        <v>9</v>
      </c>
      <c r="I271" s="164"/>
      <c r="J271" s="165">
        <f t="shared" si="60"/>
        <v>0</v>
      </c>
      <c r="K271" s="166"/>
      <c r="L271" s="30"/>
      <c r="M271" s="167" t="s">
        <v>1</v>
      </c>
      <c r="N271" s="168" t="s">
        <v>45</v>
      </c>
      <c r="O271" s="55"/>
      <c r="P271" s="169">
        <f t="shared" si="61"/>
        <v>0</v>
      </c>
      <c r="Q271" s="169">
        <v>0</v>
      </c>
      <c r="R271" s="169">
        <f t="shared" si="62"/>
        <v>0</v>
      </c>
      <c r="S271" s="169">
        <v>8.8999999999999996E-2</v>
      </c>
      <c r="T271" s="170">
        <f t="shared" si="63"/>
        <v>0.80099999999999993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71" t="s">
        <v>203</v>
      </c>
      <c r="AT271" s="171" t="s">
        <v>199</v>
      </c>
      <c r="AU271" s="171" t="s">
        <v>204</v>
      </c>
      <c r="AY271" s="14" t="s">
        <v>196</v>
      </c>
      <c r="BE271" s="172">
        <f t="shared" si="64"/>
        <v>0</v>
      </c>
      <c r="BF271" s="172">
        <f t="shared" si="65"/>
        <v>0</v>
      </c>
      <c r="BG271" s="172">
        <f t="shared" si="66"/>
        <v>0</v>
      </c>
      <c r="BH271" s="172">
        <f t="shared" si="67"/>
        <v>0</v>
      </c>
      <c r="BI271" s="172">
        <f t="shared" si="68"/>
        <v>0</v>
      </c>
      <c r="BJ271" s="14" t="s">
        <v>204</v>
      </c>
      <c r="BK271" s="172">
        <f t="shared" si="69"/>
        <v>0</v>
      </c>
      <c r="BL271" s="14" t="s">
        <v>203</v>
      </c>
      <c r="BM271" s="171" t="s">
        <v>667</v>
      </c>
    </row>
    <row r="272" spans="1:65" s="2" customFormat="1" ht="16.5" customHeight="1">
      <c r="A272" s="29"/>
      <c r="B272" s="158"/>
      <c r="C272" s="159" t="s">
        <v>668</v>
      </c>
      <c r="D272" s="159" t="s">
        <v>199</v>
      </c>
      <c r="E272" s="160" t="s">
        <v>669</v>
      </c>
      <c r="F272" s="161" t="s">
        <v>670</v>
      </c>
      <c r="G272" s="162" t="s">
        <v>208</v>
      </c>
      <c r="H272" s="163">
        <v>5.0179999999999998</v>
      </c>
      <c r="I272" s="164"/>
      <c r="J272" s="165">
        <f t="shared" si="60"/>
        <v>0</v>
      </c>
      <c r="K272" s="166"/>
      <c r="L272" s="30"/>
      <c r="M272" s="167" t="s">
        <v>1</v>
      </c>
      <c r="N272" s="168" t="s">
        <v>45</v>
      </c>
      <c r="O272" s="55"/>
      <c r="P272" s="169">
        <f t="shared" si="61"/>
        <v>0</v>
      </c>
      <c r="Q272" s="169">
        <v>0</v>
      </c>
      <c r="R272" s="169">
        <f t="shared" si="62"/>
        <v>0</v>
      </c>
      <c r="S272" s="169">
        <v>0.125</v>
      </c>
      <c r="T272" s="170">
        <f t="shared" si="63"/>
        <v>0.62724999999999997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71" t="s">
        <v>203</v>
      </c>
      <c r="AT272" s="171" t="s">
        <v>199</v>
      </c>
      <c r="AU272" s="171" t="s">
        <v>204</v>
      </c>
      <c r="AY272" s="14" t="s">
        <v>196</v>
      </c>
      <c r="BE272" s="172">
        <f t="shared" si="64"/>
        <v>0</v>
      </c>
      <c r="BF272" s="172">
        <f t="shared" si="65"/>
        <v>0</v>
      </c>
      <c r="BG272" s="172">
        <f t="shared" si="66"/>
        <v>0</v>
      </c>
      <c r="BH272" s="172">
        <f t="shared" si="67"/>
        <v>0</v>
      </c>
      <c r="BI272" s="172">
        <f t="shared" si="68"/>
        <v>0</v>
      </c>
      <c r="BJ272" s="14" t="s">
        <v>204</v>
      </c>
      <c r="BK272" s="172">
        <f t="shared" si="69"/>
        <v>0</v>
      </c>
      <c r="BL272" s="14" t="s">
        <v>203</v>
      </c>
      <c r="BM272" s="171" t="s">
        <v>671</v>
      </c>
    </row>
    <row r="273" spans="1:65" s="2" customFormat="1" ht="16.5" customHeight="1">
      <c r="A273" s="29"/>
      <c r="B273" s="158"/>
      <c r="C273" s="159" t="s">
        <v>672</v>
      </c>
      <c r="D273" s="159" t="s">
        <v>199</v>
      </c>
      <c r="E273" s="160" t="s">
        <v>673</v>
      </c>
      <c r="F273" s="161" t="s">
        <v>674</v>
      </c>
      <c r="G273" s="162" t="s">
        <v>222</v>
      </c>
      <c r="H273" s="163">
        <v>0.96</v>
      </c>
      <c r="I273" s="164"/>
      <c r="J273" s="165">
        <f t="shared" si="60"/>
        <v>0</v>
      </c>
      <c r="K273" s="166"/>
      <c r="L273" s="30"/>
      <c r="M273" s="167" t="s">
        <v>1</v>
      </c>
      <c r="N273" s="168" t="s">
        <v>45</v>
      </c>
      <c r="O273" s="55"/>
      <c r="P273" s="169">
        <f t="shared" si="61"/>
        <v>0</v>
      </c>
      <c r="Q273" s="169">
        <v>8.1999999999999998E-4</v>
      </c>
      <c r="R273" s="169">
        <f t="shared" si="62"/>
        <v>7.8719999999999994E-4</v>
      </c>
      <c r="S273" s="169">
        <v>1.0999999999999999E-2</v>
      </c>
      <c r="T273" s="170">
        <f t="shared" si="63"/>
        <v>1.0559999999999998E-2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171" t="s">
        <v>203</v>
      </c>
      <c r="AT273" s="171" t="s">
        <v>199</v>
      </c>
      <c r="AU273" s="171" t="s">
        <v>204</v>
      </c>
      <c r="AY273" s="14" t="s">
        <v>196</v>
      </c>
      <c r="BE273" s="172">
        <f t="shared" si="64"/>
        <v>0</v>
      </c>
      <c r="BF273" s="172">
        <f t="shared" si="65"/>
        <v>0</v>
      </c>
      <c r="BG273" s="172">
        <f t="shared" si="66"/>
        <v>0</v>
      </c>
      <c r="BH273" s="172">
        <f t="shared" si="67"/>
        <v>0</v>
      </c>
      <c r="BI273" s="172">
        <f t="shared" si="68"/>
        <v>0</v>
      </c>
      <c r="BJ273" s="14" t="s">
        <v>204</v>
      </c>
      <c r="BK273" s="172">
        <f t="shared" si="69"/>
        <v>0</v>
      </c>
      <c r="BL273" s="14" t="s">
        <v>203</v>
      </c>
      <c r="BM273" s="171" t="s">
        <v>675</v>
      </c>
    </row>
    <row r="274" spans="1:65" s="2" customFormat="1" ht="16.5" customHeight="1">
      <c r="A274" s="29"/>
      <c r="B274" s="158"/>
      <c r="C274" s="159" t="s">
        <v>676</v>
      </c>
      <c r="D274" s="159" t="s">
        <v>199</v>
      </c>
      <c r="E274" s="160" t="s">
        <v>677</v>
      </c>
      <c r="F274" s="161" t="s">
        <v>678</v>
      </c>
      <c r="G274" s="162" t="s">
        <v>208</v>
      </c>
      <c r="H274" s="163">
        <v>2.16</v>
      </c>
      <c r="I274" s="164"/>
      <c r="J274" s="165">
        <f t="shared" si="60"/>
        <v>0</v>
      </c>
      <c r="K274" s="166"/>
      <c r="L274" s="30"/>
      <c r="M274" s="167" t="s">
        <v>1</v>
      </c>
      <c r="N274" s="168" t="s">
        <v>45</v>
      </c>
      <c r="O274" s="55"/>
      <c r="P274" s="169">
        <f t="shared" si="61"/>
        <v>0</v>
      </c>
      <c r="Q274" s="169">
        <v>0</v>
      </c>
      <c r="R274" s="169">
        <f t="shared" si="62"/>
        <v>0</v>
      </c>
      <c r="S274" s="169">
        <v>0.05</v>
      </c>
      <c r="T274" s="170">
        <f t="shared" si="63"/>
        <v>0.10800000000000001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71" t="s">
        <v>203</v>
      </c>
      <c r="AT274" s="171" t="s">
        <v>199</v>
      </c>
      <c r="AU274" s="171" t="s">
        <v>204</v>
      </c>
      <c r="AY274" s="14" t="s">
        <v>196</v>
      </c>
      <c r="BE274" s="172">
        <f t="shared" si="64"/>
        <v>0</v>
      </c>
      <c r="BF274" s="172">
        <f t="shared" si="65"/>
        <v>0</v>
      </c>
      <c r="BG274" s="172">
        <f t="shared" si="66"/>
        <v>0</v>
      </c>
      <c r="BH274" s="172">
        <f t="shared" si="67"/>
        <v>0</v>
      </c>
      <c r="BI274" s="172">
        <f t="shared" si="68"/>
        <v>0</v>
      </c>
      <c r="BJ274" s="14" t="s">
        <v>204</v>
      </c>
      <c r="BK274" s="172">
        <f t="shared" si="69"/>
        <v>0</v>
      </c>
      <c r="BL274" s="14" t="s">
        <v>203</v>
      </c>
      <c r="BM274" s="171" t="s">
        <v>679</v>
      </c>
    </row>
    <row r="275" spans="1:65" s="2" customFormat="1" ht="16.5" customHeight="1">
      <c r="A275" s="29"/>
      <c r="B275" s="158"/>
      <c r="C275" s="159" t="s">
        <v>680</v>
      </c>
      <c r="D275" s="159" t="s">
        <v>199</v>
      </c>
      <c r="E275" s="160" t="s">
        <v>681</v>
      </c>
      <c r="F275" s="161" t="s">
        <v>682</v>
      </c>
      <c r="G275" s="162" t="s">
        <v>208</v>
      </c>
      <c r="H275" s="163">
        <v>346.59</v>
      </c>
      <c r="I275" s="164"/>
      <c r="J275" s="165">
        <f t="shared" si="60"/>
        <v>0</v>
      </c>
      <c r="K275" s="166"/>
      <c r="L275" s="30"/>
      <c r="M275" s="167" t="s">
        <v>1</v>
      </c>
      <c r="N275" s="168" t="s">
        <v>45</v>
      </c>
      <c r="O275" s="55"/>
      <c r="P275" s="169">
        <f t="shared" si="61"/>
        <v>0</v>
      </c>
      <c r="Q275" s="169">
        <v>0</v>
      </c>
      <c r="R275" s="169">
        <f t="shared" si="62"/>
        <v>0</v>
      </c>
      <c r="S275" s="169">
        <v>0.05</v>
      </c>
      <c r="T275" s="170">
        <f t="shared" si="63"/>
        <v>17.329499999999999</v>
      </c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R275" s="171" t="s">
        <v>203</v>
      </c>
      <c r="AT275" s="171" t="s">
        <v>199</v>
      </c>
      <c r="AU275" s="171" t="s">
        <v>204</v>
      </c>
      <c r="AY275" s="14" t="s">
        <v>196</v>
      </c>
      <c r="BE275" s="172">
        <f t="shared" si="64"/>
        <v>0</v>
      </c>
      <c r="BF275" s="172">
        <f t="shared" si="65"/>
        <v>0</v>
      </c>
      <c r="BG275" s="172">
        <f t="shared" si="66"/>
        <v>0</v>
      </c>
      <c r="BH275" s="172">
        <f t="shared" si="67"/>
        <v>0</v>
      </c>
      <c r="BI275" s="172">
        <f t="shared" si="68"/>
        <v>0</v>
      </c>
      <c r="BJ275" s="14" t="s">
        <v>204</v>
      </c>
      <c r="BK275" s="172">
        <f t="shared" si="69"/>
        <v>0</v>
      </c>
      <c r="BL275" s="14" t="s">
        <v>203</v>
      </c>
      <c r="BM275" s="171" t="s">
        <v>683</v>
      </c>
    </row>
    <row r="276" spans="1:65" s="2" customFormat="1" ht="16.5" customHeight="1">
      <c r="A276" s="29"/>
      <c r="B276" s="158"/>
      <c r="C276" s="159" t="s">
        <v>684</v>
      </c>
      <c r="D276" s="159" t="s">
        <v>199</v>
      </c>
      <c r="E276" s="160" t="s">
        <v>685</v>
      </c>
      <c r="F276" s="161" t="s">
        <v>686</v>
      </c>
      <c r="G276" s="162" t="s">
        <v>208</v>
      </c>
      <c r="H276" s="163">
        <v>2.802</v>
      </c>
      <c r="I276" s="164"/>
      <c r="J276" s="165">
        <f t="shared" si="60"/>
        <v>0</v>
      </c>
      <c r="K276" s="166"/>
      <c r="L276" s="30"/>
      <c r="M276" s="167" t="s">
        <v>1</v>
      </c>
      <c r="N276" s="168" t="s">
        <v>45</v>
      </c>
      <c r="O276" s="55"/>
      <c r="P276" s="169">
        <f t="shared" si="61"/>
        <v>0</v>
      </c>
      <c r="Q276" s="169">
        <v>0</v>
      </c>
      <c r="R276" s="169">
        <f t="shared" si="62"/>
        <v>0</v>
      </c>
      <c r="S276" s="169">
        <v>0.10199999999999999</v>
      </c>
      <c r="T276" s="170">
        <f t="shared" si="63"/>
        <v>0.285804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71" t="s">
        <v>203</v>
      </c>
      <c r="AT276" s="171" t="s">
        <v>199</v>
      </c>
      <c r="AU276" s="171" t="s">
        <v>204</v>
      </c>
      <c r="AY276" s="14" t="s">
        <v>196</v>
      </c>
      <c r="BE276" s="172">
        <f t="shared" si="64"/>
        <v>0</v>
      </c>
      <c r="BF276" s="172">
        <f t="shared" si="65"/>
        <v>0</v>
      </c>
      <c r="BG276" s="172">
        <f t="shared" si="66"/>
        <v>0</v>
      </c>
      <c r="BH276" s="172">
        <f t="shared" si="67"/>
        <v>0</v>
      </c>
      <c r="BI276" s="172">
        <f t="shared" si="68"/>
        <v>0</v>
      </c>
      <c r="BJ276" s="14" t="s">
        <v>204</v>
      </c>
      <c r="BK276" s="172">
        <f t="shared" si="69"/>
        <v>0</v>
      </c>
      <c r="BL276" s="14" t="s">
        <v>203</v>
      </c>
      <c r="BM276" s="171" t="s">
        <v>687</v>
      </c>
    </row>
    <row r="277" spans="1:65" s="2" customFormat="1" ht="16.5" customHeight="1">
      <c r="A277" s="29"/>
      <c r="B277" s="158"/>
      <c r="C277" s="159" t="s">
        <v>688</v>
      </c>
      <c r="D277" s="159" t="s">
        <v>199</v>
      </c>
      <c r="E277" s="160" t="s">
        <v>689</v>
      </c>
      <c r="F277" s="161" t="s">
        <v>690</v>
      </c>
      <c r="G277" s="162" t="s">
        <v>208</v>
      </c>
      <c r="H277" s="163">
        <v>15.536</v>
      </c>
      <c r="I277" s="164"/>
      <c r="J277" s="165">
        <f t="shared" si="60"/>
        <v>0</v>
      </c>
      <c r="K277" s="166"/>
      <c r="L277" s="30"/>
      <c r="M277" s="167" t="s">
        <v>1</v>
      </c>
      <c r="N277" s="168" t="s">
        <v>45</v>
      </c>
      <c r="O277" s="55"/>
      <c r="P277" s="169">
        <f t="shared" si="61"/>
        <v>0</v>
      </c>
      <c r="Q277" s="169">
        <v>0</v>
      </c>
      <c r="R277" s="169">
        <f t="shared" si="62"/>
        <v>0</v>
      </c>
      <c r="S277" s="169">
        <v>6.6000000000000003E-2</v>
      </c>
      <c r="T277" s="170">
        <f t="shared" si="63"/>
        <v>1.0253760000000001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171" t="s">
        <v>203</v>
      </c>
      <c r="AT277" s="171" t="s">
        <v>199</v>
      </c>
      <c r="AU277" s="171" t="s">
        <v>204</v>
      </c>
      <c r="AY277" s="14" t="s">
        <v>196</v>
      </c>
      <c r="BE277" s="172">
        <f t="shared" si="64"/>
        <v>0</v>
      </c>
      <c r="BF277" s="172">
        <f t="shared" si="65"/>
        <v>0</v>
      </c>
      <c r="BG277" s="172">
        <f t="shared" si="66"/>
        <v>0</v>
      </c>
      <c r="BH277" s="172">
        <f t="shared" si="67"/>
        <v>0</v>
      </c>
      <c r="BI277" s="172">
        <f t="shared" si="68"/>
        <v>0</v>
      </c>
      <c r="BJ277" s="14" t="s">
        <v>204</v>
      </c>
      <c r="BK277" s="172">
        <f t="shared" si="69"/>
        <v>0</v>
      </c>
      <c r="BL277" s="14" t="s">
        <v>203</v>
      </c>
      <c r="BM277" s="171" t="s">
        <v>691</v>
      </c>
    </row>
    <row r="278" spans="1:65" s="2" customFormat="1" ht="16.5" customHeight="1">
      <c r="A278" s="29"/>
      <c r="B278" s="158"/>
      <c r="C278" s="159" t="s">
        <v>692</v>
      </c>
      <c r="D278" s="159" t="s">
        <v>199</v>
      </c>
      <c r="E278" s="160" t="s">
        <v>693</v>
      </c>
      <c r="F278" s="161" t="s">
        <v>694</v>
      </c>
      <c r="G278" s="162" t="s">
        <v>208</v>
      </c>
      <c r="H278" s="163">
        <v>90.72</v>
      </c>
      <c r="I278" s="164"/>
      <c r="J278" s="165">
        <f t="shared" si="60"/>
        <v>0</v>
      </c>
      <c r="K278" s="166"/>
      <c r="L278" s="30"/>
      <c r="M278" s="167" t="s">
        <v>1</v>
      </c>
      <c r="N278" s="168" t="s">
        <v>45</v>
      </c>
      <c r="O278" s="55"/>
      <c r="P278" s="169">
        <f t="shared" si="61"/>
        <v>0</v>
      </c>
      <c r="Q278" s="169">
        <v>0</v>
      </c>
      <c r="R278" s="169">
        <f t="shared" si="62"/>
        <v>0</v>
      </c>
      <c r="S278" s="169">
        <v>2.1999999999999999E-2</v>
      </c>
      <c r="T278" s="170">
        <f t="shared" si="63"/>
        <v>1.9958399999999998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171" t="s">
        <v>203</v>
      </c>
      <c r="AT278" s="171" t="s">
        <v>199</v>
      </c>
      <c r="AU278" s="171" t="s">
        <v>204</v>
      </c>
      <c r="AY278" s="14" t="s">
        <v>196</v>
      </c>
      <c r="BE278" s="172">
        <f t="shared" si="64"/>
        <v>0</v>
      </c>
      <c r="BF278" s="172">
        <f t="shared" si="65"/>
        <v>0</v>
      </c>
      <c r="BG278" s="172">
        <f t="shared" si="66"/>
        <v>0</v>
      </c>
      <c r="BH278" s="172">
        <f t="shared" si="67"/>
        <v>0</v>
      </c>
      <c r="BI278" s="172">
        <f t="shared" si="68"/>
        <v>0</v>
      </c>
      <c r="BJ278" s="14" t="s">
        <v>204</v>
      </c>
      <c r="BK278" s="172">
        <f t="shared" si="69"/>
        <v>0</v>
      </c>
      <c r="BL278" s="14" t="s">
        <v>203</v>
      </c>
      <c r="BM278" s="171" t="s">
        <v>695</v>
      </c>
    </row>
    <row r="279" spans="1:65" s="2" customFormat="1" ht="16.5" customHeight="1">
      <c r="A279" s="29"/>
      <c r="B279" s="158"/>
      <c r="C279" s="159" t="s">
        <v>696</v>
      </c>
      <c r="D279" s="159" t="s">
        <v>199</v>
      </c>
      <c r="E279" s="160" t="s">
        <v>697</v>
      </c>
      <c r="F279" s="161" t="s">
        <v>698</v>
      </c>
      <c r="G279" s="162" t="s">
        <v>208</v>
      </c>
      <c r="H279" s="163">
        <v>106.256</v>
      </c>
      <c r="I279" s="164"/>
      <c r="J279" s="165">
        <f t="shared" si="60"/>
        <v>0</v>
      </c>
      <c r="K279" s="166"/>
      <c r="L279" s="30"/>
      <c r="M279" s="167" t="s">
        <v>1</v>
      </c>
      <c r="N279" s="168" t="s">
        <v>45</v>
      </c>
      <c r="O279" s="55"/>
      <c r="P279" s="169">
        <f t="shared" si="61"/>
        <v>0</v>
      </c>
      <c r="Q279" s="169">
        <v>0</v>
      </c>
      <c r="R279" s="169">
        <f t="shared" si="62"/>
        <v>0</v>
      </c>
      <c r="S279" s="169">
        <v>0</v>
      </c>
      <c r="T279" s="170">
        <f t="shared" si="63"/>
        <v>0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71" t="s">
        <v>203</v>
      </c>
      <c r="AT279" s="171" t="s">
        <v>199</v>
      </c>
      <c r="AU279" s="171" t="s">
        <v>204</v>
      </c>
      <c r="AY279" s="14" t="s">
        <v>196</v>
      </c>
      <c r="BE279" s="172">
        <f t="shared" si="64"/>
        <v>0</v>
      </c>
      <c r="BF279" s="172">
        <f t="shared" si="65"/>
        <v>0</v>
      </c>
      <c r="BG279" s="172">
        <f t="shared" si="66"/>
        <v>0</v>
      </c>
      <c r="BH279" s="172">
        <f t="shared" si="67"/>
        <v>0</v>
      </c>
      <c r="BI279" s="172">
        <f t="shared" si="68"/>
        <v>0</v>
      </c>
      <c r="BJ279" s="14" t="s">
        <v>204</v>
      </c>
      <c r="BK279" s="172">
        <f t="shared" si="69"/>
        <v>0</v>
      </c>
      <c r="BL279" s="14" t="s">
        <v>203</v>
      </c>
      <c r="BM279" s="171" t="s">
        <v>699</v>
      </c>
    </row>
    <row r="280" spans="1:65" s="2" customFormat="1" ht="16.5" customHeight="1">
      <c r="A280" s="29"/>
      <c r="B280" s="158"/>
      <c r="C280" s="159" t="s">
        <v>700</v>
      </c>
      <c r="D280" s="159" t="s">
        <v>199</v>
      </c>
      <c r="E280" s="160" t="s">
        <v>701</v>
      </c>
      <c r="F280" s="161" t="s">
        <v>702</v>
      </c>
      <c r="G280" s="162" t="s">
        <v>208</v>
      </c>
      <c r="H280" s="163">
        <v>272.16000000000003</v>
      </c>
      <c r="I280" s="164"/>
      <c r="J280" s="165">
        <f t="shared" si="60"/>
        <v>0</v>
      </c>
      <c r="K280" s="166"/>
      <c r="L280" s="30"/>
      <c r="M280" s="167" t="s">
        <v>1</v>
      </c>
      <c r="N280" s="168" t="s">
        <v>45</v>
      </c>
      <c r="O280" s="55"/>
      <c r="P280" s="169">
        <f t="shared" si="61"/>
        <v>0</v>
      </c>
      <c r="Q280" s="169">
        <v>0</v>
      </c>
      <c r="R280" s="169">
        <f t="shared" si="62"/>
        <v>0</v>
      </c>
      <c r="S280" s="169">
        <v>0</v>
      </c>
      <c r="T280" s="170">
        <f t="shared" si="63"/>
        <v>0</v>
      </c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R280" s="171" t="s">
        <v>203</v>
      </c>
      <c r="AT280" s="171" t="s">
        <v>199</v>
      </c>
      <c r="AU280" s="171" t="s">
        <v>204</v>
      </c>
      <c r="AY280" s="14" t="s">
        <v>196</v>
      </c>
      <c r="BE280" s="172">
        <f t="shared" si="64"/>
        <v>0</v>
      </c>
      <c r="BF280" s="172">
        <f t="shared" si="65"/>
        <v>0</v>
      </c>
      <c r="BG280" s="172">
        <f t="shared" si="66"/>
        <v>0</v>
      </c>
      <c r="BH280" s="172">
        <f t="shared" si="67"/>
        <v>0</v>
      </c>
      <c r="BI280" s="172">
        <f t="shared" si="68"/>
        <v>0</v>
      </c>
      <c r="BJ280" s="14" t="s">
        <v>204</v>
      </c>
      <c r="BK280" s="172">
        <f t="shared" si="69"/>
        <v>0</v>
      </c>
      <c r="BL280" s="14" t="s">
        <v>203</v>
      </c>
      <c r="BM280" s="171" t="s">
        <v>703</v>
      </c>
    </row>
    <row r="281" spans="1:65" s="2" customFormat="1" ht="16.5" customHeight="1">
      <c r="A281" s="29"/>
      <c r="B281" s="158"/>
      <c r="C281" s="159" t="s">
        <v>704</v>
      </c>
      <c r="D281" s="159" t="s">
        <v>199</v>
      </c>
      <c r="E281" s="160" t="s">
        <v>705</v>
      </c>
      <c r="F281" s="161" t="s">
        <v>706</v>
      </c>
      <c r="G281" s="162" t="s">
        <v>208</v>
      </c>
      <c r="H281" s="163">
        <v>15.536</v>
      </c>
      <c r="I281" s="164"/>
      <c r="J281" s="165">
        <f t="shared" si="60"/>
        <v>0</v>
      </c>
      <c r="K281" s="166"/>
      <c r="L281" s="30"/>
      <c r="M281" s="167" t="s">
        <v>1</v>
      </c>
      <c r="N281" s="168" t="s">
        <v>45</v>
      </c>
      <c r="O281" s="55"/>
      <c r="P281" s="169">
        <f t="shared" si="61"/>
        <v>0</v>
      </c>
      <c r="Q281" s="169">
        <v>0</v>
      </c>
      <c r="R281" s="169">
        <f t="shared" si="62"/>
        <v>0</v>
      </c>
      <c r="S281" s="169">
        <v>0</v>
      </c>
      <c r="T281" s="170">
        <f t="shared" si="63"/>
        <v>0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171" t="s">
        <v>203</v>
      </c>
      <c r="AT281" s="171" t="s">
        <v>199</v>
      </c>
      <c r="AU281" s="171" t="s">
        <v>204</v>
      </c>
      <c r="AY281" s="14" t="s">
        <v>196</v>
      </c>
      <c r="BE281" s="172">
        <f t="shared" si="64"/>
        <v>0</v>
      </c>
      <c r="BF281" s="172">
        <f t="shared" si="65"/>
        <v>0</v>
      </c>
      <c r="BG281" s="172">
        <f t="shared" si="66"/>
        <v>0</v>
      </c>
      <c r="BH281" s="172">
        <f t="shared" si="67"/>
        <v>0</v>
      </c>
      <c r="BI281" s="172">
        <f t="shared" si="68"/>
        <v>0</v>
      </c>
      <c r="BJ281" s="14" t="s">
        <v>204</v>
      </c>
      <c r="BK281" s="172">
        <f t="shared" si="69"/>
        <v>0</v>
      </c>
      <c r="BL281" s="14" t="s">
        <v>203</v>
      </c>
      <c r="BM281" s="171" t="s">
        <v>707</v>
      </c>
    </row>
    <row r="282" spans="1:65" s="2" customFormat="1" ht="16.5" customHeight="1">
      <c r="A282" s="29"/>
      <c r="B282" s="158"/>
      <c r="C282" s="159" t="s">
        <v>708</v>
      </c>
      <c r="D282" s="159" t="s">
        <v>199</v>
      </c>
      <c r="E282" s="160" t="s">
        <v>709</v>
      </c>
      <c r="F282" s="161" t="s">
        <v>710</v>
      </c>
      <c r="G282" s="162" t="s">
        <v>208</v>
      </c>
      <c r="H282" s="163">
        <v>287.69600000000003</v>
      </c>
      <c r="I282" s="164"/>
      <c r="J282" s="165">
        <f t="shared" si="60"/>
        <v>0</v>
      </c>
      <c r="K282" s="166"/>
      <c r="L282" s="30"/>
      <c r="M282" s="167" t="s">
        <v>1</v>
      </c>
      <c r="N282" s="168" t="s">
        <v>45</v>
      </c>
      <c r="O282" s="55"/>
      <c r="P282" s="169">
        <f t="shared" si="61"/>
        <v>0</v>
      </c>
      <c r="Q282" s="169">
        <v>0</v>
      </c>
      <c r="R282" s="169">
        <f t="shared" si="62"/>
        <v>0</v>
      </c>
      <c r="S282" s="169">
        <v>0</v>
      </c>
      <c r="T282" s="170">
        <f t="shared" si="63"/>
        <v>0</v>
      </c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R282" s="171" t="s">
        <v>203</v>
      </c>
      <c r="AT282" s="171" t="s">
        <v>199</v>
      </c>
      <c r="AU282" s="171" t="s">
        <v>204</v>
      </c>
      <c r="AY282" s="14" t="s">
        <v>196</v>
      </c>
      <c r="BE282" s="172">
        <f t="shared" si="64"/>
        <v>0</v>
      </c>
      <c r="BF282" s="172">
        <f t="shared" si="65"/>
        <v>0</v>
      </c>
      <c r="BG282" s="172">
        <f t="shared" si="66"/>
        <v>0</v>
      </c>
      <c r="BH282" s="172">
        <f t="shared" si="67"/>
        <v>0</v>
      </c>
      <c r="BI282" s="172">
        <f t="shared" si="68"/>
        <v>0</v>
      </c>
      <c r="BJ282" s="14" t="s">
        <v>204</v>
      </c>
      <c r="BK282" s="172">
        <f t="shared" si="69"/>
        <v>0</v>
      </c>
      <c r="BL282" s="14" t="s">
        <v>203</v>
      </c>
      <c r="BM282" s="171" t="s">
        <v>711</v>
      </c>
    </row>
    <row r="283" spans="1:65" s="2" customFormat="1" ht="16.5" customHeight="1">
      <c r="A283" s="29"/>
      <c r="B283" s="158"/>
      <c r="C283" s="159" t="s">
        <v>712</v>
      </c>
      <c r="D283" s="159" t="s">
        <v>199</v>
      </c>
      <c r="E283" s="160" t="s">
        <v>713</v>
      </c>
      <c r="F283" s="161" t="s">
        <v>714</v>
      </c>
      <c r="G283" s="162" t="s">
        <v>208</v>
      </c>
      <c r="H283" s="163">
        <v>15.536</v>
      </c>
      <c r="I283" s="164"/>
      <c r="J283" s="165">
        <f t="shared" si="60"/>
        <v>0</v>
      </c>
      <c r="K283" s="166"/>
      <c r="L283" s="30"/>
      <c r="M283" s="167" t="s">
        <v>1</v>
      </c>
      <c r="N283" s="168" t="s">
        <v>45</v>
      </c>
      <c r="O283" s="55"/>
      <c r="P283" s="169">
        <f t="shared" si="61"/>
        <v>0</v>
      </c>
      <c r="Q283" s="169">
        <v>3.8850000000000003E-2</v>
      </c>
      <c r="R283" s="169">
        <f t="shared" si="62"/>
        <v>0.60357360000000004</v>
      </c>
      <c r="S283" s="169">
        <v>0</v>
      </c>
      <c r="T283" s="170">
        <f t="shared" si="63"/>
        <v>0</v>
      </c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R283" s="171" t="s">
        <v>203</v>
      </c>
      <c r="AT283" s="171" t="s">
        <v>199</v>
      </c>
      <c r="AU283" s="171" t="s">
        <v>204</v>
      </c>
      <c r="AY283" s="14" t="s">
        <v>196</v>
      </c>
      <c r="BE283" s="172">
        <f t="shared" si="64"/>
        <v>0</v>
      </c>
      <c r="BF283" s="172">
        <f t="shared" si="65"/>
        <v>0</v>
      </c>
      <c r="BG283" s="172">
        <f t="shared" si="66"/>
        <v>0</v>
      </c>
      <c r="BH283" s="172">
        <f t="shared" si="67"/>
        <v>0</v>
      </c>
      <c r="BI283" s="172">
        <f t="shared" si="68"/>
        <v>0</v>
      </c>
      <c r="BJ283" s="14" t="s">
        <v>204</v>
      </c>
      <c r="BK283" s="172">
        <f t="shared" si="69"/>
        <v>0</v>
      </c>
      <c r="BL283" s="14" t="s">
        <v>203</v>
      </c>
      <c r="BM283" s="171" t="s">
        <v>715</v>
      </c>
    </row>
    <row r="284" spans="1:65" s="2" customFormat="1" ht="16.5" customHeight="1">
      <c r="A284" s="29"/>
      <c r="B284" s="158"/>
      <c r="C284" s="159" t="s">
        <v>716</v>
      </c>
      <c r="D284" s="159" t="s">
        <v>199</v>
      </c>
      <c r="E284" s="160" t="s">
        <v>717</v>
      </c>
      <c r="F284" s="161" t="s">
        <v>718</v>
      </c>
      <c r="G284" s="162" t="s">
        <v>208</v>
      </c>
      <c r="H284" s="163">
        <v>90.72</v>
      </c>
      <c r="I284" s="164"/>
      <c r="J284" s="165">
        <f t="shared" si="60"/>
        <v>0</v>
      </c>
      <c r="K284" s="166"/>
      <c r="L284" s="30"/>
      <c r="M284" s="167" t="s">
        <v>1</v>
      </c>
      <c r="N284" s="168" t="s">
        <v>45</v>
      </c>
      <c r="O284" s="55"/>
      <c r="P284" s="169">
        <f t="shared" si="61"/>
        <v>0</v>
      </c>
      <c r="Q284" s="169">
        <v>1.9949999999999999E-2</v>
      </c>
      <c r="R284" s="169">
        <f t="shared" si="62"/>
        <v>1.8098639999999999</v>
      </c>
      <c r="S284" s="169">
        <v>0</v>
      </c>
      <c r="T284" s="170">
        <f t="shared" si="63"/>
        <v>0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171" t="s">
        <v>203</v>
      </c>
      <c r="AT284" s="171" t="s">
        <v>199</v>
      </c>
      <c r="AU284" s="171" t="s">
        <v>204</v>
      </c>
      <c r="AY284" s="14" t="s">
        <v>196</v>
      </c>
      <c r="BE284" s="172">
        <f t="shared" si="64"/>
        <v>0</v>
      </c>
      <c r="BF284" s="172">
        <f t="shared" si="65"/>
        <v>0</v>
      </c>
      <c r="BG284" s="172">
        <f t="shared" si="66"/>
        <v>0</v>
      </c>
      <c r="BH284" s="172">
        <f t="shared" si="67"/>
        <v>0</v>
      </c>
      <c r="BI284" s="172">
        <f t="shared" si="68"/>
        <v>0</v>
      </c>
      <c r="BJ284" s="14" t="s">
        <v>204</v>
      </c>
      <c r="BK284" s="172">
        <f t="shared" si="69"/>
        <v>0</v>
      </c>
      <c r="BL284" s="14" t="s">
        <v>203</v>
      </c>
      <c r="BM284" s="171" t="s">
        <v>719</v>
      </c>
    </row>
    <row r="285" spans="1:65" s="2" customFormat="1" ht="16.5" customHeight="1">
      <c r="A285" s="29"/>
      <c r="B285" s="158"/>
      <c r="C285" s="159" t="s">
        <v>720</v>
      </c>
      <c r="D285" s="159" t="s">
        <v>199</v>
      </c>
      <c r="E285" s="160" t="s">
        <v>721</v>
      </c>
      <c r="F285" s="161" t="s">
        <v>722</v>
      </c>
      <c r="G285" s="162" t="s">
        <v>208</v>
      </c>
      <c r="H285" s="163">
        <v>106.256</v>
      </c>
      <c r="I285" s="164"/>
      <c r="J285" s="165">
        <f t="shared" si="60"/>
        <v>0</v>
      </c>
      <c r="K285" s="166"/>
      <c r="L285" s="30"/>
      <c r="M285" s="167" t="s">
        <v>1</v>
      </c>
      <c r="N285" s="168" t="s">
        <v>45</v>
      </c>
      <c r="O285" s="55"/>
      <c r="P285" s="169">
        <f t="shared" si="61"/>
        <v>0</v>
      </c>
      <c r="Q285" s="169">
        <v>0</v>
      </c>
      <c r="R285" s="169">
        <f t="shared" si="62"/>
        <v>0</v>
      </c>
      <c r="S285" s="169">
        <v>0</v>
      </c>
      <c r="T285" s="170">
        <f t="shared" si="63"/>
        <v>0</v>
      </c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R285" s="171" t="s">
        <v>203</v>
      </c>
      <c r="AT285" s="171" t="s">
        <v>199</v>
      </c>
      <c r="AU285" s="171" t="s">
        <v>204</v>
      </c>
      <c r="AY285" s="14" t="s">
        <v>196</v>
      </c>
      <c r="BE285" s="172">
        <f t="shared" si="64"/>
        <v>0</v>
      </c>
      <c r="BF285" s="172">
        <f t="shared" si="65"/>
        <v>0</v>
      </c>
      <c r="BG285" s="172">
        <f t="shared" si="66"/>
        <v>0</v>
      </c>
      <c r="BH285" s="172">
        <f t="shared" si="67"/>
        <v>0</v>
      </c>
      <c r="BI285" s="172">
        <f t="shared" si="68"/>
        <v>0</v>
      </c>
      <c r="BJ285" s="14" t="s">
        <v>204</v>
      </c>
      <c r="BK285" s="172">
        <f t="shared" si="69"/>
        <v>0</v>
      </c>
      <c r="BL285" s="14" t="s">
        <v>203</v>
      </c>
      <c r="BM285" s="171" t="s">
        <v>723</v>
      </c>
    </row>
    <row r="286" spans="1:65" s="2" customFormat="1" ht="16.5" customHeight="1">
      <c r="A286" s="29"/>
      <c r="B286" s="158"/>
      <c r="C286" s="159" t="s">
        <v>724</v>
      </c>
      <c r="D286" s="159" t="s">
        <v>199</v>
      </c>
      <c r="E286" s="160" t="s">
        <v>725</v>
      </c>
      <c r="F286" s="161" t="s">
        <v>726</v>
      </c>
      <c r="G286" s="162" t="s">
        <v>208</v>
      </c>
      <c r="H286" s="163">
        <v>272.16000000000003</v>
      </c>
      <c r="I286" s="164"/>
      <c r="J286" s="165">
        <f t="shared" si="60"/>
        <v>0</v>
      </c>
      <c r="K286" s="166"/>
      <c r="L286" s="30"/>
      <c r="M286" s="167" t="s">
        <v>1</v>
      </c>
      <c r="N286" s="168" t="s">
        <v>45</v>
      </c>
      <c r="O286" s="55"/>
      <c r="P286" s="169">
        <f t="shared" si="61"/>
        <v>0</v>
      </c>
      <c r="Q286" s="169">
        <v>8.8999999999999999E-3</v>
      </c>
      <c r="R286" s="169">
        <f t="shared" si="62"/>
        <v>2.4222240000000004</v>
      </c>
      <c r="S286" s="169">
        <v>0</v>
      </c>
      <c r="T286" s="170">
        <f t="shared" si="63"/>
        <v>0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171" t="s">
        <v>203</v>
      </c>
      <c r="AT286" s="171" t="s">
        <v>199</v>
      </c>
      <c r="AU286" s="171" t="s">
        <v>204</v>
      </c>
      <c r="AY286" s="14" t="s">
        <v>196</v>
      </c>
      <c r="BE286" s="172">
        <f t="shared" si="64"/>
        <v>0</v>
      </c>
      <c r="BF286" s="172">
        <f t="shared" si="65"/>
        <v>0</v>
      </c>
      <c r="BG286" s="172">
        <f t="shared" si="66"/>
        <v>0</v>
      </c>
      <c r="BH286" s="172">
        <f t="shared" si="67"/>
        <v>0</v>
      </c>
      <c r="BI286" s="172">
        <f t="shared" si="68"/>
        <v>0</v>
      </c>
      <c r="BJ286" s="14" t="s">
        <v>204</v>
      </c>
      <c r="BK286" s="172">
        <f t="shared" si="69"/>
        <v>0</v>
      </c>
      <c r="BL286" s="14" t="s">
        <v>203</v>
      </c>
      <c r="BM286" s="171" t="s">
        <v>727</v>
      </c>
    </row>
    <row r="287" spans="1:65" s="2" customFormat="1" ht="16.5" customHeight="1">
      <c r="A287" s="29"/>
      <c r="B287" s="158"/>
      <c r="C287" s="159" t="s">
        <v>728</v>
      </c>
      <c r="D287" s="159" t="s">
        <v>199</v>
      </c>
      <c r="E287" s="160" t="s">
        <v>729</v>
      </c>
      <c r="F287" s="161" t="s">
        <v>730</v>
      </c>
      <c r="G287" s="162" t="s">
        <v>208</v>
      </c>
      <c r="H287" s="163">
        <v>272.16000000000003</v>
      </c>
      <c r="I287" s="164"/>
      <c r="J287" s="165">
        <f t="shared" si="60"/>
        <v>0</v>
      </c>
      <c r="K287" s="166"/>
      <c r="L287" s="30"/>
      <c r="M287" s="167" t="s">
        <v>1</v>
      </c>
      <c r="N287" s="168" t="s">
        <v>45</v>
      </c>
      <c r="O287" s="55"/>
      <c r="P287" s="169">
        <f t="shared" si="61"/>
        <v>0</v>
      </c>
      <c r="Q287" s="169">
        <v>0</v>
      </c>
      <c r="R287" s="169">
        <f t="shared" si="62"/>
        <v>0</v>
      </c>
      <c r="S287" s="169">
        <v>0</v>
      </c>
      <c r="T287" s="170">
        <f t="shared" si="63"/>
        <v>0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171" t="s">
        <v>203</v>
      </c>
      <c r="AT287" s="171" t="s">
        <v>199</v>
      </c>
      <c r="AU287" s="171" t="s">
        <v>204</v>
      </c>
      <c r="AY287" s="14" t="s">
        <v>196</v>
      </c>
      <c r="BE287" s="172">
        <f t="shared" si="64"/>
        <v>0</v>
      </c>
      <c r="BF287" s="172">
        <f t="shared" si="65"/>
        <v>0</v>
      </c>
      <c r="BG287" s="172">
        <f t="shared" si="66"/>
        <v>0</v>
      </c>
      <c r="BH287" s="172">
        <f t="shared" si="67"/>
        <v>0</v>
      </c>
      <c r="BI287" s="172">
        <f t="shared" si="68"/>
        <v>0</v>
      </c>
      <c r="BJ287" s="14" t="s">
        <v>204</v>
      </c>
      <c r="BK287" s="172">
        <f t="shared" si="69"/>
        <v>0</v>
      </c>
      <c r="BL287" s="14" t="s">
        <v>203</v>
      </c>
      <c r="BM287" s="171" t="s">
        <v>731</v>
      </c>
    </row>
    <row r="288" spans="1:65" s="2" customFormat="1" ht="16.5" customHeight="1">
      <c r="A288" s="29"/>
      <c r="B288" s="158"/>
      <c r="C288" s="159" t="s">
        <v>732</v>
      </c>
      <c r="D288" s="159" t="s">
        <v>199</v>
      </c>
      <c r="E288" s="160" t="s">
        <v>733</v>
      </c>
      <c r="F288" s="161" t="s">
        <v>734</v>
      </c>
      <c r="G288" s="162" t="s">
        <v>208</v>
      </c>
      <c r="H288" s="163">
        <v>15.536</v>
      </c>
      <c r="I288" s="164"/>
      <c r="J288" s="165">
        <f t="shared" si="60"/>
        <v>0</v>
      </c>
      <c r="K288" s="166"/>
      <c r="L288" s="30"/>
      <c r="M288" s="167" t="s">
        <v>1</v>
      </c>
      <c r="N288" s="168" t="s">
        <v>45</v>
      </c>
      <c r="O288" s="55"/>
      <c r="P288" s="169">
        <f t="shared" si="61"/>
        <v>0</v>
      </c>
      <c r="Q288" s="169">
        <v>9.8999999999999999E-4</v>
      </c>
      <c r="R288" s="169">
        <f t="shared" si="62"/>
        <v>1.5380639999999999E-2</v>
      </c>
      <c r="S288" s="169">
        <v>0</v>
      </c>
      <c r="T288" s="170">
        <f t="shared" si="63"/>
        <v>0</v>
      </c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R288" s="171" t="s">
        <v>203</v>
      </c>
      <c r="AT288" s="171" t="s">
        <v>199</v>
      </c>
      <c r="AU288" s="171" t="s">
        <v>204</v>
      </c>
      <c r="AY288" s="14" t="s">
        <v>196</v>
      </c>
      <c r="BE288" s="172">
        <f t="shared" si="64"/>
        <v>0</v>
      </c>
      <c r="BF288" s="172">
        <f t="shared" si="65"/>
        <v>0</v>
      </c>
      <c r="BG288" s="172">
        <f t="shared" si="66"/>
        <v>0</v>
      </c>
      <c r="BH288" s="172">
        <f t="shared" si="67"/>
        <v>0</v>
      </c>
      <c r="BI288" s="172">
        <f t="shared" si="68"/>
        <v>0</v>
      </c>
      <c r="BJ288" s="14" t="s">
        <v>204</v>
      </c>
      <c r="BK288" s="172">
        <f t="shared" si="69"/>
        <v>0</v>
      </c>
      <c r="BL288" s="14" t="s">
        <v>203</v>
      </c>
      <c r="BM288" s="171" t="s">
        <v>735</v>
      </c>
    </row>
    <row r="289" spans="1:65" s="2" customFormat="1" ht="16.5" customHeight="1">
      <c r="A289" s="29"/>
      <c r="B289" s="158"/>
      <c r="C289" s="159" t="s">
        <v>736</v>
      </c>
      <c r="D289" s="159" t="s">
        <v>199</v>
      </c>
      <c r="E289" s="160" t="s">
        <v>737</v>
      </c>
      <c r="F289" s="161" t="s">
        <v>738</v>
      </c>
      <c r="G289" s="162" t="s">
        <v>208</v>
      </c>
      <c r="H289" s="163">
        <v>15.536</v>
      </c>
      <c r="I289" s="164"/>
      <c r="J289" s="165">
        <f t="shared" si="60"/>
        <v>0</v>
      </c>
      <c r="K289" s="166"/>
      <c r="L289" s="30"/>
      <c r="M289" s="167" t="s">
        <v>1</v>
      </c>
      <c r="N289" s="168" t="s">
        <v>45</v>
      </c>
      <c r="O289" s="55"/>
      <c r="P289" s="169">
        <f t="shared" si="61"/>
        <v>0</v>
      </c>
      <c r="Q289" s="169">
        <v>0</v>
      </c>
      <c r="R289" s="169">
        <f t="shared" si="62"/>
        <v>0</v>
      </c>
      <c r="S289" s="169">
        <v>0</v>
      </c>
      <c r="T289" s="170">
        <f t="shared" si="63"/>
        <v>0</v>
      </c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R289" s="171" t="s">
        <v>203</v>
      </c>
      <c r="AT289" s="171" t="s">
        <v>199</v>
      </c>
      <c r="AU289" s="171" t="s">
        <v>204</v>
      </c>
      <c r="AY289" s="14" t="s">
        <v>196</v>
      </c>
      <c r="BE289" s="172">
        <f t="shared" si="64"/>
        <v>0</v>
      </c>
      <c r="BF289" s="172">
        <f t="shared" si="65"/>
        <v>0</v>
      </c>
      <c r="BG289" s="172">
        <f t="shared" si="66"/>
        <v>0</v>
      </c>
      <c r="BH289" s="172">
        <f t="shared" si="67"/>
        <v>0</v>
      </c>
      <c r="BI289" s="172">
        <f t="shared" si="68"/>
        <v>0</v>
      </c>
      <c r="BJ289" s="14" t="s">
        <v>204</v>
      </c>
      <c r="BK289" s="172">
        <f t="shared" si="69"/>
        <v>0</v>
      </c>
      <c r="BL289" s="14" t="s">
        <v>203</v>
      </c>
      <c r="BM289" s="171" t="s">
        <v>739</v>
      </c>
    </row>
    <row r="290" spans="1:65" s="2" customFormat="1" ht="16.5" customHeight="1">
      <c r="A290" s="29"/>
      <c r="B290" s="158"/>
      <c r="C290" s="159" t="s">
        <v>740</v>
      </c>
      <c r="D290" s="159" t="s">
        <v>199</v>
      </c>
      <c r="E290" s="160" t="s">
        <v>741</v>
      </c>
      <c r="F290" s="161" t="s">
        <v>742</v>
      </c>
      <c r="G290" s="162" t="s">
        <v>208</v>
      </c>
      <c r="H290" s="163">
        <v>15.536</v>
      </c>
      <c r="I290" s="164"/>
      <c r="J290" s="165">
        <f t="shared" si="60"/>
        <v>0</v>
      </c>
      <c r="K290" s="166"/>
      <c r="L290" s="30"/>
      <c r="M290" s="167" t="s">
        <v>1</v>
      </c>
      <c r="N290" s="168" t="s">
        <v>45</v>
      </c>
      <c r="O290" s="55"/>
      <c r="P290" s="169">
        <f t="shared" si="61"/>
        <v>0</v>
      </c>
      <c r="Q290" s="169">
        <v>1.58E-3</v>
      </c>
      <c r="R290" s="169">
        <f t="shared" si="62"/>
        <v>2.454688E-2</v>
      </c>
      <c r="S290" s="169">
        <v>0</v>
      </c>
      <c r="T290" s="170">
        <f t="shared" si="63"/>
        <v>0</v>
      </c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R290" s="171" t="s">
        <v>203</v>
      </c>
      <c r="AT290" s="171" t="s">
        <v>199</v>
      </c>
      <c r="AU290" s="171" t="s">
        <v>204</v>
      </c>
      <c r="AY290" s="14" t="s">
        <v>196</v>
      </c>
      <c r="BE290" s="172">
        <f t="shared" si="64"/>
        <v>0</v>
      </c>
      <c r="BF290" s="172">
        <f t="shared" si="65"/>
        <v>0</v>
      </c>
      <c r="BG290" s="172">
        <f t="shared" si="66"/>
        <v>0</v>
      </c>
      <c r="BH290" s="172">
        <f t="shared" si="67"/>
        <v>0</v>
      </c>
      <c r="BI290" s="172">
        <f t="shared" si="68"/>
        <v>0</v>
      </c>
      <c r="BJ290" s="14" t="s">
        <v>204</v>
      </c>
      <c r="BK290" s="172">
        <f t="shared" si="69"/>
        <v>0</v>
      </c>
      <c r="BL290" s="14" t="s">
        <v>203</v>
      </c>
      <c r="BM290" s="171" t="s">
        <v>743</v>
      </c>
    </row>
    <row r="291" spans="1:65" s="2" customFormat="1" ht="16.5" customHeight="1">
      <c r="A291" s="29"/>
      <c r="B291" s="158"/>
      <c r="C291" s="159" t="s">
        <v>744</v>
      </c>
      <c r="D291" s="159" t="s">
        <v>199</v>
      </c>
      <c r="E291" s="160" t="s">
        <v>745</v>
      </c>
      <c r="F291" s="161" t="s">
        <v>746</v>
      </c>
      <c r="G291" s="162" t="s">
        <v>208</v>
      </c>
      <c r="H291" s="163">
        <v>15.536</v>
      </c>
      <c r="I291" s="164"/>
      <c r="J291" s="165">
        <f t="shared" si="60"/>
        <v>0</v>
      </c>
      <c r="K291" s="166"/>
      <c r="L291" s="30"/>
      <c r="M291" s="167" t="s">
        <v>1</v>
      </c>
      <c r="N291" s="168" t="s">
        <v>45</v>
      </c>
      <c r="O291" s="55"/>
      <c r="P291" s="169">
        <f t="shared" si="61"/>
        <v>0</v>
      </c>
      <c r="Q291" s="169">
        <v>0</v>
      </c>
      <c r="R291" s="169">
        <f t="shared" si="62"/>
        <v>0</v>
      </c>
      <c r="S291" s="169">
        <v>0</v>
      </c>
      <c r="T291" s="170">
        <f t="shared" si="63"/>
        <v>0</v>
      </c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R291" s="171" t="s">
        <v>203</v>
      </c>
      <c r="AT291" s="171" t="s">
        <v>199</v>
      </c>
      <c r="AU291" s="171" t="s">
        <v>204</v>
      </c>
      <c r="AY291" s="14" t="s">
        <v>196</v>
      </c>
      <c r="BE291" s="172">
        <f t="shared" si="64"/>
        <v>0</v>
      </c>
      <c r="BF291" s="172">
        <f t="shared" si="65"/>
        <v>0</v>
      </c>
      <c r="BG291" s="172">
        <f t="shared" si="66"/>
        <v>0</v>
      </c>
      <c r="BH291" s="172">
        <f t="shared" si="67"/>
        <v>0</v>
      </c>
      <c r="BI291" s="172">
        <f t="shared" si="68"/>
        <v>0</v>
      </c>
      <c r="BJ291" s="14" t="s">
        <v>204</v>
      </c>
      <c r="BK291" s="172">
        <f t="shared" si="69"/>
        <v>0</v>
      </c>
      <c r="BL291" s="14" t="s">
        <v>203</v>
      </c>
      <c r="BM291" s="171" t="s">
        <v>747</v>
      </c>
    </row>
    <row r="292" spans="1:65" s="2" customFormat="1" ht="16.5" customHeight="1">
      <c r="A292" s="29"/>
      <c r="B292" s="158"/>
      <c r="C292" s="159" t="s">
        <v>748</v>
      </c>
      <c r="D292" s="159" t="s">
        <v>199</v>
      </c>
      <c r="E292" s="160" t="s">
        <v>749</v>
      </c>
      <c r="F292" s="161" t="s">
        <v>750</v>
      </c>
      <c r="G292" s="162" t="s">
        <v>222</v>
      </c>
      <c r="H292" s="163">
        <v>8.76</v>
      </c>
      <c r="I292" s="164"/>
      <c r="J292" s="165">
        <f t="shared" si="60"/>
        <v>0</v>
      </c>
      <c r="K292" s="166"/>
      <c r="L292" s="30"/>
      <c r="M292" s="167" t="s">
        <v>1</v>
      </c>
      <c r="N292" s="168" t="s">
        <v>45</v>
      </c>
      <c r="O292" s="55"/>
      <c r="P292" s="169">
        <f t="shared" si="61"/>
        <v>0</v>
      </c>
      <c r="Q292" s="169">
        <v>5.4000000000000001E-4</v>
      </c>
      <c r="R292" s="169">
        <f t="shared" si="62"/>
        <v>4.7304000000000001E-3</v>
      </c>
      <c r="S292" s="169">
        <v>0</v>
      </c>
      <c r="T292" s="170">
        <f t="shared" si="63"/>
        <v>0</v>
      </c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R292" s="171" t="s">
        <v>203</v>
      </c>
      <c r="AT292" s="171" t="s">
        <v>199</v>
      </c>
      <c r="AU292" s="171" t="s">
        <v>204</v>
      </c>
      <c r="AY292" s="14" t="s">
        <v>196</v>
      </c>
      <c r="BE292" s="172">
        <f t="shared" si="64"/>
        <v>0</v>
      </c>
      <c r="BF292" s="172">
        <f t="shared" si="65"/>
        <v>0</v>
      </c>
      <c r="BG292" s="172">
        <f t="shared" si="66"/>
        <v>0</v>
      </c>
      <c r="BH292" s="172">
        <f t="shared" si="67"/>
        <v>0</v>
      </c>
      <c r="BI292" s="172">
        <f t="shared" si="68"/>
        <v>0</v>
      </c>
      <c r="BJ292" s="14" t="s">
        <v>204</v>
      </c>
      <c r="BK292" s="172">
        <f t="shared" si="69"/>
        <v>0</v>
      </c>
      <c r="BL292" s="14" t="s">
        <v>203</v>
      </c>
      <c r="BM292" s="171" t="s">
        <v>751</v>
      </c>
    </row>
    <row r="293" spans="1:65" s="2" customFormat="1" ht="16.5" customHeight="1">
      <c r="A293" s="29"/>
      <c r="B293" s="158"/>
      <c r="C293" s="159" t="s">
        <v>752</v>
      </c>
      <c r="D293" s="159" t="s">
        <v>199</v>
      </c>
      <c r="E293" s="160" t="s">
        <v>753</v>
      </c>
      <c r="F293" s="161" t="s">
        <v>754</v>
      </c>
      <c r="G293" s="162" t="s">
        <v>222</v>
      </c>
      <c r="H293" s="163">
        <v>25.55</v>
      </c>
      <c r="I293" s="164"/>
      <c r="J293" s="165">
        <f t="shared" si="60"/>
        <v>0</v>
      </c>
      <c r="K293" s="166"/>
      <c r="L293" s="30"/>
      <c r="M293" s="167" t="s">
        <v>1</v>
      </c>
      <c r="N293" s="168" t="s">
        <v>45</v>
      </c>
      <c r="O293" s="55"/>
      <c r="P293" s="169">
        <f t="shared" si="61"/>
        <v>0</v>
      </c>
      <c r="Q293" s="169">
        <v>6.7000000000000002E-4</v>
      </c>
      <c r="R293" s="169">
        <f t="shared" si="62"/>
        <v>1.7118500000000002E-2</v>
      </c>
      <c r="S293" s="169">
        <v>1E-3</v>
      </c>
      <c r="T293" s="170">
        <f t="shared" si="63"/>
        <v>2.555E-2</v>
      </c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R293" s="171" t="s">
        <v>203</v>
      </c>
      <c r="AT293" s="171" t="s">
        <v>199</v>
      </c>
      <c r="AU293" s="171" t="s">
        <v>204</v>
      </c>
      <c r="AY293" s="14" t="s">
        <v>196</v>
      </c>
      <c r="BE293" s="172">
        <f t="shared" si="64"/>
        <v>0</v>
      </c>
      <c r="BF293" s="172">
        <f t="shared" si="65"/>
        <v>0</v>
      </c>
      <c r="BG293" s="172">
        <f t="shared" si="66"/>
        <v>0</v>
      </c>
      <c r="BH293" s="172">
        <f t="shared" si="67"/>
        <v>0</v>
      </c>
      <c r="BI293" s="172">
        <f t="shared" si="68"/>
        <v>0</v>
      </c>
      <c r="BJ293" s="14" t="s">
        <v>204</v>
      </c>
      <c r="BK293" s="172">
        <f t="shared" si="69"/>
        <v>0</v>
      </c>
      <c r="BL293" s="14" t="s">
        <v>203</v>
      </c>
      <c r="BM293" s="171" t="s">
        <v>755</v>
      </c>
    </row>
    <row r="294" spans="1:65" s="12" customFormat="1" ht="22.9" customHeight="1">
      <c r="B294" s="145"/>
      <c r="D294" s="146" t="s">
        <v>78</v>
      </c>
      <c r="E294" s="156" t="s">
        <v>756</v>
      </c>
      <c r="F294" s="156" t="s">
        <v>757</v>
      </c>
      <c r="I294" s="148"/>
      <c r="J294" s="157">
        <f>BK294</f>
        <v>0</v>
      </c>
      <c r="L294" s="145"/>
      <c r="M294" s="150"/>
      <c r="N294" s="151"/>
      <c r="O294" s="151"/>
      <c r="P294" s="152">
        <f>SUM(P295:P297)</f>
        <v>0</v>
      </c>
      <c r="Q294" s="151"/>
      <c r="R294" s="152">
        <f>SUM(R295:R297)</f>
        <v>0</v>
      </c>
      <c r="S294" s="151"/>
      <c r="T294" s="153">
        <f>SUM(T295:T297)</f>
        <v>0</v>
      </c>
      <c r="AR294" s="146" t="s">
        <v>87</v>
      </c>
      <c r="AT294" s="154" t="s">
        <v>78</v>
      </c>
      <c r="AU294" s="154" t="s">
        <v>87</v>
      </c>
      <c r="AY294" s="146" t="s">
        <v>196</v>
      </c>
      <c r="BK294" s="155">
        <f>SUM(BK295:BK297)</f>
        <v>0</v>
      </c>
    </row>
    <row r="295" spans="1:65" s="2" customFormat="1" ht="16.5" customHeight="1">
      <c r="A295" s="29"/>
      <c r="B295" s="158"/>
      <c r="C295" s="159" t="s">
        <v>758</v>
      </c>
      <c r="D295" s="159" t="s">
        <v>199</v>
      </c>
      <c r="E295" s="160" t="s">
        <v>759</v>
      </c>
      <c r="F295" s="161" t="s">
        <v>760</v>
      </c>
      <c r="G295" s="162" t="s">
        <v>212</v>
      </c>
      <c r="H295" s="163">
        <v>58.737000000000002</v>
      </c>
      <c r="I295" s="164"/>
      <c r="J295" s="165">
        <f>ROUND(I295*H295,2)</f>
        <v>0</v>
      </c>
      <c r="K295" s="166"/>
      <c r="L295" s="30"/>
      <c r="M295" s="167" t="s">
        <v>1</v>
      </c>
      <c r="N295" s="168" t="s">
        <v>45</v>
      </c>
      <c r="O295" s="55"/>
      <c r="P295" s="169">
        <f>O295*H295</f>
        <v>0</v>
      </c>
      <c r="Q295" s="169">
        <v>0</v>
      </c>
      <c r="R295" s="169">
        <f>Q295*H295</f>
        <v>0</v>
      </c>
      <c r="S295" s="169">
        <v>0</v>
      </c>
      <c r="T295" s="170">
        <f>S295*H295</f>
        <v>0</v>
      </c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R295" s="171" t="s">
        <v>203</v>
      </c>
      <c r="AT295" s="171" t="s">
        <v>199</v>
      </c>
      <c r="AU295" s="171" t="s">
        <v>204</v>
      </c>
      <c r="AY295" s="14" t="s">
        <v>196</v>
      </c>
      <c r="BE295" s="172">
        <f>IF(N295="základní",J295,0)</f>
        <v>0</v>
      </c>
      <c r="BF295" s="172">
        <f>IF(N295="snížená",J295,0)</f>
        <v>0</v>
      </c>
      <c r="BG295" s="172">
        <f>IF(N295="zákl. přenesená",J295,0)</f>
        <v>0</v>
      </c>
      <c r="BH295" s="172">
        <f>IF(N295="sníž. přenesená",J295,0)</f>
        <v>0</v>
      </c>
      <c r="BI295" s="172">
        <f>IF(N295="nulová",J295,0)</f>
        <v>0</v>
      </c>
      <c r="BJ295" s="14" t="s">
        <v>204</v>
      </c>
      <c r="BK295" s="172">
        <f>ROUND(I295*H295,2)</f>
        <v>0</v>
      </c>
      <c r="BL295" s="14" t="s">
        <v>203</v>
      </c>
      <c r="BM295" s="171" t="s">
        <v>761</v>
      </c>
    </row>
    <row r="296" spans="1:65" s="2" customFormat="1" ht="16.5" customHeight="1">
      <c r="A296" s="29"/>
      <c r="B296" s="158"/>
      <c r="C296" s="159" t="s">
        <v>762</v>
      </c>
      <c r="D296" s="159" t="s">
        <v>199</v>
      </c>
      <c r="E296" s="160" t="s">
        <v>763</v>
      </c>
      <c r="F296" s="161" t="s">
        <v>764</v>
      </c>
      <c r="G296" s="162" t="s">
        <v>212</v>
      </c>
      <c r="H296" s="163">
        <v>58.737000000000002</v>
      </c>
      <c r="I296" s="164"/>
      <c r="J296" s="165">
        <f>ROUND(I296*H296,2)</f>
        <v>0</v>
      </c>
      <c r="K296" s="166"/>
      <c r="L296" s="30"/>
      <c r="M296" s="167" t="s">
        <v>1</v>
      </c>
      <c r="N296" s="168" t="s">
        <v>45</v>
      </c>
      <c r="O296" s="55"/>
      <c r="P296" s="169">
        <f>O296*H296</f>
        <v>0</v>
      </c>
      <c r="Q296" s="169">
        <v>0</v>
      </c>
      <c r="R296" s="169">
        <f>Q296*H296</f>
        <v>0</v>
      </c>
      <c r="S296" s="169">
        <v>0</v>
      </c>
      <c r="T296" s="170">
        <f>S296*H296</f>
        <v>0</v>
      </c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R296" s="171" t="s">
        <v>203</v>
      </c>
      <c r="AT296" s="171" t="s">
        <v>199</v>
      </c>
      <c r="AU296" s="171" t="s">
        <v>204</v>
      </c>
      <c r="AY296" s="14" t="s">
        <v>196</v>
      </c>
      <c r="BE296" s="172">
        <f>IF(N296="základní",J296,0)</f>
        <v>0</v>
      </c>
      <c r="BF296" s="172">
        <f>IF(N296="snížená",J296,0)</f>
        <v>0</v>
      </c>
      <c r="BG296" s="172">
        <f>IF(N296="zákl. přenesená",J296,0)</f>
        <v>0</v>
      </c>
      <c r="BH296" s="172">
        <f>IF(N296="sníž. přenesená",J296,0)</f>
        <v>0</v>
      </c>
      <c r="BI296" s="172">
        <f>IF(N296="nulová",J296,0)</f>
        <v>0</v>
      </c>
      <c r="BJ296" s="14" t="s">
        <v>204</v>
      </c>
      <c r="BK296" s="172">
        <f>ROUND(I296*H296,2)</f>
        <v>0</v>
      </c>
      <c r="BL296" s="14" t="s">
        <v>203</v>
      </c>
      <c r="BM296" s="171" t="s">
        <v>765</v>
      </c>
    </row>
    <row r="297" spans="1:65" s="2" customFormat="1" ht="16.5" customHeight="1">
      <c r="A297" s="29"/>
      <c r="B297" s="158"/>
      <c r="C297" s="159" t="s">
        <v>766</v>
      </c>
      <c r="D297" s="159" t="s">
        <v>199</v>
      </c>
      <c r="E297" s="160" t="s">
        <v>767</v>
      </c>
      <c r="F297" s="161" t="s">
        <v>768</v>
      </c>
      <c r="G297" s="162" t="s">
        <v>212</v>
      </c>
      <c r="H297" s="163">
        <v>528.63300000000004</v>
      </c>
      <c r="I297" s="164"/>
      <c r="J297" s="165">
        <f>ROUND(I297*H297,2)</f>
        <v>0</v>
      </c>
      <c r="K297" s="166"/>
      <c r="L297" s="30"/>
      <c r="M297" s="167" t="s">
        <v>1</v>
      </c>
      <c r="N297" s="168" t="s">
        <v>45</v>
      </c>
      <c r="O297" s="55"/>
      <c r="P297" s="169">
        <f>O297*H297</f>
        <v>0</v>
      </c>
      <c r="Q297" s="169">
        <v>0</v>
      </c>
      <c r="R297" s="169">
        <f>Q297*H297</f>
        <v>0</v>
      </c>
      <c r="S297" s="169">
        <v>0</v>
      </c>
      <c r="T297" s="170">
        <f>S297*H297</f>
        <v>0</v>
      </c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R297" s="171" t="s">
        <v>203</v>
      </c>
      <c r="AT297" s="171" t="s">
        <v>199</v>
      </c>
      <c r="AU297" s="171" t="s">
        <v>204</v>
      </c>
      <c r="AY297" s="14" t="s">
        <v>196</v>
      </c>
      <c r="BE297" s="172">
        <f>IF(N297="základní",J297,0)</f>
        <v>0</v>
      </c>
      <c r="BF297" s="172">
        <f>IF(N297="snížená",J297,0)</f>
        <v>0</v>
      </c>
      <c r="BG297" s="172">
        <f>IF(N297="zákl. přenesená",J297,0)</f>
        <v>0</v>
      </c>
      <c r="BH297" s="172">
        <f>IF(N297="sníž. přenesená",J297,0)</f>
        <v>0</v>
      </c>
      <c r="BI297" s="172">
        <f>IF(N297="nulová",J297,0)</f>
        <v>0</v>
      </c>
      <c r="BJ297" s="14" t="s">
        <v>204</v>
      </c>
      <c r="BK297" s="172">
        <f>ROUND(I297*H297,2)</f>
        <v>0</v>
      </c>
      <c r="BL297" s="14" t="s">
        <v>203</v>
      </c>
      <c r="BM297" s="171" t="s">
        <v>769</v>
      </c>
    </row>
    <row r="298" spans="1:65" s="12" customFormat="1" ht="22.9" customHeight="1">
      <c r="B298" s="145"/>
      <c r="D298" s="146" t="s">
        <v>78</v>
      </c>
      <c r="E298" s="156" t="s">
        <v>770</v>
      </c>
      <c r="F298" s="156" t="s">
        <v>771</v>
      </c>
      <c r="I298" s="148"/>
      <c r="J298" s="157">
        <f>BK298</f>
        <v>0</v>
      </c>
      <c r="L298" s="145"/>
      <c r="M298" s="150"/>
      <c r="N298" s="151"/>
      <c r="O298" s="151"/>
      <c r="P298" s="152">
        <f>P299</f>
        <v>0</v>
      </c>
      <c r="Q298" s="151"/>
      <c r="R298" s="152">
        <f>R299</f>
        <v>0</v>
      </c>
      <c r="S298" s="151"/>
      <c r="T298" s="153">
        <f>T299</f>
        <v>0</v>
      </c>
      <c r="AR298" s="146" t="s">
        <v>87</v>
      </c>
      <c r="AT298" s="154" t="s">
        <v>78</v>
      </c>
      <c r="AU298" s="154" t="s">
        <v>87</v>
      </c>
      <c r="AY298" s="146" t="s">
        <v>196</v>
      </c>
      <c r="BK298" s="155">
        <f>BK299</f>
        <v>0</v>
      </c>
    </row>
    <row r="299" spans="1:65" s="2" customFormat="1" ht="16.5" customHeight="1">
      <c r="A299" s="29"/>
      <c r="B299" s="158"/>
      <c r="C299" s="159" t="s">
        <v>772</v>
      </c>
      <c r="D299" s="159" t="s">
        <v>199</v>
      </c>
      <c r="E299" s="160" t="s">
        <v>773</v>
      </c>
      <c r="F299" s="161" t="s">
        <v>774</v>
      </c>
      <c r="G299" s="162" t="s">
        <v>212</v>
      </c>
      <c r="H299" s="163">
        <v>293.23899999999998</v>
      </c>
      <c r="I299" s="164"/>
      <c r="J299" s="165">
        <f>ROUND(I299*H299,2)</f>
        <v>0</v>
      </c>
      <c r="K299" s="166"/>
      <c r="L299" s="30"/>
      <c r="M299" s="167" t="s">
        <v>1</v>
      </c>
      <c r="N299" s="168" t="s">
        <v>45</v>
      </c>
      <c r="O299" s="55"/>
      <c r="P299" s="169">
        <f>O299*H299</f>
        <v>0</v>
      </c>
      <c r="Q299" s="169">
        <v>0</v>
      </c>
      <c r="R299" s="169">
        <f>Q299*H299</f>
        <v>0</v>
      </c>
      <c r="S299" s="169">
        <v>0</v>
      </c>
      <c r="T299" s="170">
        <f>S299*H299</f>
        <v>0</v>
      </c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R299" s="171" t="s">
        <v>203</v>
      </c>
      <c r="AT299" s="171" t="s">
        <v>199</v>
      </c>
      <c r="AU299" s="171" t="s">
        <v>204</v>
      </c>
      <c r="AY299" s="14" t="s">
        <v>196</v>
      </c>
      <c r="BE299" s="172">
        <f>IF(N299="základní",J299,0)</f>
        <v>0</v>
      </c>
      <c r="BF299" s="172">
        <f>IF(N299="snížená",J299,0)</f>
        <v>0</v>
      </c>
      <c r="BG299" s="172">
        <f>IF(N299="zákl. přenesená",J299,0)</f>
        <v>0</v>
      </c>
      <c r="BH299" s="172">
        <f>IF(N299="sníž. přenesená",J299,0)</f>
        <v>0</v>
      </c>
      <c r="BI299" s="172">
        <f>IF(N299="nulová",J299,0)</f>
        <v>0</v>
      </c>
      <c r="BJ299" s="14" t="s">
        <v>204</v>
      </c>
      <c r="BK299" s="172">
        <f>ROUND(I299*H299,2)</f>
        <v>0</v>
      </c>
      <c r="BL299" s="14" t="s">
        <v>203</v>
      </c>
      <c r="BM299" s="171" t="s">
        <v>775</v>
      </c>
    </row>
    <row r="300" spans="1:65" s="12" customFormat="1" ht="25.9" customHeight="1">
      <c r="B300" s="145"/>
      <c r="D300" s="146" t="s">
        <v>78</v>
      </c>
      <c r="E300" s="147" t="s">
        <v>776</v>
      </c>
      <c r="F300" s="147" t="s">
        <v>777</v>
      </c>
      <c r="I300" s="148"/>
      <c r="J300" s="149">
        <f>BK300</f>
        <v>0</v>
      </c>
      <c r="L300" s="145"/>
      <c r="M300" s="150"/>
      <c r="N300" s="151"/>
      <c r="O300" s="151"/>
      <c r="P300" s="152">
        <f>P301+P309+P320+P350+P362+P367+P377+P382+P403+P414+P424+P440</f>
        <v>0</v>
      </c>
      <c r="Q300" s="151"/>
      <c r="R300" s="152">
        <f>R301+R309+R320+R350+R362+R367+R377+R382+R403+R414+R424+R440</f>
        <v>27.65898657</v>
      </c>
      <c r="S300" s="151"/>
      <c r="T300" s="153">
        <f>T301+T309+T320+T350+T362+T367+T377+T382+T403+T414+T424+T440</f>
        <v>15.427572</v>
      </c>
      <c r="AR300" s="146" t="s">
        <v>204</v>
      </c>
      <c r="AT300" s="154" t="s">
        <v>78</v>
      </c>
      <c r="AU300" s="154" t="s">
        <v>79</v>
      </c>
      <c r="AY300" s="146" t="s">
        <v>196</v>
      </c>
      <c r="BK300" s="155">
        <f>BK301+BK309+BK320+BK350+BK362+BK367+BK377+BK382+BK403+BK414+BK424+BK440</f>
        <v>0</v>
      </c>
    </row>
    <row r="301" spans="1:65" s="12" customFormat="1" ht="22.9" customHeight="1">
      <c r="B301" s="145"/>
      <c r="D301" s="146" t="s">
        <v>78</v>
      </c>
      <c r="E301" s="156" t="s">
        <v>778</v>
      </c>
      <c r="F301" s="156" t="s">
        <v>779</v>
      </c>
      <c r="I301" s="148"/>
      <c r="J301" s="157">
        <f>BK301</f>
        <v>0</v>
      </c>
      <c r="L301" s="145"/>
      <c r="M301" s="150"/>
      <c r="N301" s="151"/>
      <c r="O301" s="151"/>
      <c r="P301" s="152">
        <f>SUM(P302:P308)</f>
        <v>0</v>
      </c>
      <c r="Q301" s="151"/>
      <c r="R301" s="152">
        <f>SUM(R302:R308)</f>
        <v>1.1840740000000001</v>
      </c>
      <c r="S301" s="151"/>
      <c r="T301" s="153">
        <f>SUM(T302:T308)</f>
        <v>0</v>
      </c>
      <c r="AR301" s="146" t="s">
        <v>204</v>
      </c>
      <c r="AT301" s="154" t="s">
        <v>78</v>
      </c>
      <c r="AU301" s="154" t="s">
        <v>87</v>
      </c>
      <c r="AY301" s="146" t="s">
        <v>196</v>
      </c>
      <c r="BK301" s="155">
        <f>SUM(BK302:BK308)</f>
        <v>0</v>
      </c>
    </row>
    <row r="302" spans="1:65" s="2" customFormat="1" ht="16.5" customHeight="1">
      <c r="A302" s="29"/>
      <c r="B302" s="158"/>
      <c r="C302" s="159" t="s">
        <v>780</v>
      </c>
      <c r="D302" s="159" t="s">
        <v>199</v>
      </c>
      <c r="E302" s="160" t="s">
        <v>781</v>
      </c>
      <c r="F302" s="161" t="s">
        <v>782</v>
      </c>
      <c r="G302" s="162" t="s">
        <v>208</v>
      </c>
      <c r="H302" s="163">
        <v>255.77600000000001</v>
      </c>
      <c r="I302" s="164"/>
      <c r="J302" s="165">
        <f t="shared" ref="J302:J308" si="70">ROUND(I302*H302,2)</f>
        <v>0</v>
      </c>
      <c r="K302" s="166"/>
      <c r="L302" s="30"/>
      <c r="M302" s="167" t="s">
        <v>1</v>
      </c>
      <c r="N302" s="168" t="s">
        <v>45</v>
      </c>
      <c r="O302" s="55"/>
      <c r="P302" s="169">
        <f t="shared" ref="P302:P308" si="71">O302*H302</f>
        <v>0</v>
      </c>
      <c r="Q302" s="169">
        <v>3.5000000000000001E-3</v>
      </c>
      <c r="R302" s="169">
        <f t="shared" ref="R302:R308" si="72">Q302*H302</f>
        <v>0.89521600000000001</v>
      </c>
      <c r="S302" s="169">
        <v>0</v>
      </c>
      <c r="T302" s="170">
        <f t="shared" ref="T302:T308" si="73">S302*H302</f>
        <v>0</v>
      </c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R302" s="171" t="s">
        <v>265</v>
      </c>
      <c r="AT302" s="171" t="s">
        <v>199</v>
      </c>
      <c r="AU302" s="171" t="s">
        <v>204</v>
      </c>
      <c r="AY302" s="14" t="s">
        <v>196</v>
      </c>
      <c r="BE302" s="172">
        <f t="shared" ref="BE302:BE308" si="74">IF(N302="základní",J302,0)</f>
        <v>0</v>
      </c>
      <c r="BF302" s="172">
        <f t="shared" ref="BF302:BF308" si="75">IF(N302="snížená",J302,0)</f>
        <v>0</v>
      </c>
      <c r="BG302" s="172">
        <f t="shared" ref="BG302:BG308" si="76">IF(N302="zákl. přenesená",J302,0)</f>
        <v>0</v>
      </c>
      <c r="BH302" s="172">
        <f t="shared" ref="BH302:BH308" si="77">IF(N302="sníž. přenesená",J302,0)</f>
        <v>0</v>
      </c>
      <c r="BI302" s="172">
        <f t="shared" ref="BI302:BI308" si="78">IF(N302="nulová",J302,0)</f>
        <v>0</v>
      </c>
      <c r="BJ302" s="14" t="s">
        <v>204</v>
      </c>
      <c r="BK302" s="172">
        <f t="shared" ref="BK302:BK308" si="79">ROUND(I302*H302,2)</f>
        <v>0</v>
      </c>
      <c r="BL302" s="14" t="s">
        <v>265</v>
      </c>
      <c r="BM302" s="171" t="s">
        <v>783</v>
      </c>
    </row>
    <row r="303" spans="1:65" s="2" customFormat="1" ht="16.5" customHeight="1">
      <c r="A303" s="29"/>
      <c r="B303" s="158"/>
      <c r="C303" s="159" t="s">
        <v>784</v>
      </c>
      <c r="D303" s="159" t="s">
        <v>199</v>
      </c>
      <c r="E303" s="160" t="s">
        <v>785</v>
      </c>
      <c r="F303" s="161" t="s">
        <v>786</v>
      </c>
      <c r="G303" s="162" t="s">
        <v>208</v>
      </c>
      <c r="H303" s="163">
        <v>69.936000000000007</v>
      </c>
      <c r="I303" s="164"/>
      <c r="J303" s="165">
        <f t="shared" si="70"/>
        <v>0</v>
      </c>
      <c r="K303" s="166"/>
      <c r="L303" s="30"/>
      <c r="M303" s="167" t="s">
        <v>1</v>
      </c>
      <c r="N303" s="168" t="s">
        <v>45</v>
      </c>
      <c r="O303" s="55"/>
      <c r="P303" s="169">
        <f t="shared" si="71"/>
        <v>0</v>
      </c>
      <c r="Q303" s="169">
        <v>3.5000000000000001E-3</v>
      </c>
      <c r="R303" s="169">
        <f t="shared" si="72"/>
        <v>0.24477600000000002</v>
      </c>
      <c r="S303" s="169">
        <v>0</v>
      </c>
      <c r="T303" s="170">
        <f t="shared" si="73"/>
        <v>0</v>
      </c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R303" s="171" t="s">
        <v>265</v>
      </c>
      <c r="AT303" s="171" t="s">
        <v>199</v>
      </c>
      <c r="AU303" s="171" t="s">
        <v>204</v>
      </c>
      <c r="AY303" s="14" t="s">
        <v>196</v>
      </c>
      <c r="BE303" s="172">
        <f t="shared" si="74"/>
        <v>0</v>
      </c>
      <c r="BF303" s="172">
        <f t="shared" si="75"/>
        <v>0</v>
      </c>
      <c r="BG303" s="172">
        <f t="shared" si="76"/>
        <v>0</v>
      </c>
      <c r="BH303" s="172">
        <f t="shared" si="77"/>
        <v>0</v>
      </c>
      <c r="BI303" s="172">
        <f t="shared" si="78"/>
        <v>0</v>
      </c>
      <c r="BJ303" s="14" t="s">
        <v>204</v>
      </c>
      <c r="BK303" s="172">
        <f t="shared" si="79"/>
        <v>0</v>
      </c>
      <c r="BL303" s="14" t="s">
        <v>265</v>
      </c>
      <c r="BM303" s="171" t="s">
        <v>787</v>
      </c>
    </row>
    <row r="304" spans="1:65" s="2" customFormat="1" ht="16.5" customHeight="1">
      <c r="A304" s="29"/>
      <c r="B304" s="158"/>
      <c r="C304" s="159" t="s">
        <v>788</v>
      </c>
      <c r="D304" s="159" t="s">
        <v>199</v>
      </c>
      <c r="E304" s="160" t="s">
        <v>789</v>
      </c>
      <c r="F304" s="161" t="s">
        <v>790</v>
      </c>
      <c r="G304" s="162" t="s">
        <v>222</v>
      </c>
      <c r="H304" s="163">
        <v>644.4</v>
      </c>
      <c r="I304" s="164"/>
      <c r="J304" s="165">
        <f t="shared" si="70"/>
        <v>0</v>
      </c>
      <c r="K304" s="166"/>
      <c r="L304" s="30"/>
      <c r="M304" s="167" t="s">
        <v>1</v>
      </c>
      <c r="N304" s="168" t="s">
        <v>45</v>
      </c>
      <c r="O304" s="55"/>
      <c r="P304" s="169">
        <f t="shared" si="71"/>
        <v>0</v>
      </c>
      <c r="Q304" s="169">
        <v>0</v>
      </c>
      <c r="R304" s="169">
        <f t="shared" si="72"/>
        <v>0</v>
      </c>
      <c r="S304" s="169">
        <v>0</v>
      </c>
      <c r="T304" s="170">
        <f t="shared" si="73"/>
        <v>0</v>
      </c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R304" s="171" t="s">
        <v>265</v>
      </c>
      <c r="AT304" s="171" t="s">
        <v>199</v>
      </c>
      <c r="AU304" s="171" t="s">
        <v>204</v>
      </c>
      <c r="AY304" s="14" t="s">
        <v>196</v>
      </c>
      <c r="BE304" s="172">
        <f t="shared" si="74"/>
        <v>0</v>
      </c>
      <c r="BF304" s="172">
        <f t="shared" si="75"/>
        <v>0</v>
      </c>
      <c r="BG304" s="172">
        <f t="shared" si="76"/>
        <v>0</v>
      </c>
      <c r="BH304" s="172">
        <f t="shared" si="77"/>
        <v>0</v>
      </c>
      <c r="BI304" s="172">
        <f t="shared" si="78"/>
        <v>0</v>
      </c>
      <c r="BJ304" s="14" t="s">
        <v>204</v>
      </c>
      <c r="BK304" s="172">
        <f t="shared" si="79"/>
        <v>0</v>
      </c>
      <c r="BL304" s="14" t="s">
        <v>265</v>
      </c>
      <c r="BM304" s="171" t="s">
        <v>791</v>
      </c>
    </row>
    <row r="305" spans="1:65" s="2" customFormat="1" ht="16.5" customHeight="1">
      <c r="A305" s="29"/>
      <c r="B305" s="158"/>
      <c r="C305" s="173" t="s">
        <v>792</v>
      </c>
      <c r="D305" s="173" t="s">
        <v>214</v>
      </c>
      <c r="E305" s="174" t="s">
        <v>793</v>
      </c>
      <c r="F305" s="175" t="s">
        <v>794</v>
      </c>
      <c r="G305" s="176" t="s">
        <v>222</v>
      </c>
      <c r="H305" s="177">
        <v>708.84</v>
      </c>
      <c r="I305" s="178"/>
      <c r="J305" s="179">
        <f t="shared" si="70"/>
        <v>0</v>
      </c>
      <c r="K305" s="180"/>
      <c r="L305" s="181"/>
      <c r="M305" s="182" t="s">
        <v>1</v>
      </c>
      <c r="N305" s="183" t="s">
        <v>45</v>
      </c>
      <c r="O305" s="55"/>
      <c r="P305" s="169">
        <f t="shared" si="71"/>
        <v>0</v>
      </c>
      <c r="Q305" s="169">
        <v>5.0000000000000002E-5</v>
      </c>
      <c r="R305" s="169">
        <f t="shared" si="72"/>
        <v>3.5442000000000001E-2</v>
      </c>
      <c r="S305" s="169">
        <v>0</v>
      </c>
      <c r="T305" s="170">
        <f t="shared" si="73"/>
        <v>0</v>
      </c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R305" s="171" t="s">
        <v>320</v>
      </c>
      <c r="AT305" s="171" t="s">
        <v>214</v>
      </c>
      <c r="AU305" s="171" t="s">
        <v>204</v>
      </c>
      <c r="AY305" s="14" t="s">
        <v>196</v>
      </c>
      <c r="BE305" s="172">
        <f t="shared" si="74"/>
        <v>0</v>
      </c>
      <c r="BF305" s="172">
        <f t="shared" si="75"/>
        <v>0</v>
      </c>
      <c r="BG305" s="172">
        <f t="shared" si="76"/>
        <v>0</v>
      </c>
      <c r="BH305" s="172">
        <f t="shared" si="77"/>
        <v>0</v>
      </c>
      <c r="BI305" s="172">
        <f t="shared" si="78"/>
        <v>0</v>
      </c>
      <c r="BJ305" s="14" t="s">
        <v>204</v>
      </c>
      <c r="BK305" s="172">
        <f t="shared" si="79"/>
        <v>0</v>
      </c>
      <c r="BL305" s="14" t="s">
        <v>265</v>
      </c>
      <c r="BM305" s="171" t="s">
        <v>795</v>
      </c>
    </row>
    <row r="306" spans="1:65" s="2" customFormat="1" ht="16.5" customHeight="1">
      <c r="A306" s="29"/>
      <c r="B306" s="158"/>
      <c r="C306" s="159" t="s">
        <v>796</v>
      </c>
      <c r="D306" s="159" t="s">
        <v>199</v>
      </c>
      <c r="E306" s="160" t="s">
        <v>797</v>
      </c>
      <c r="F306" s="161" t="s">
        <v>798</v>
      </c>
      <c r="G306" s="162" t="s">
        <v>512</v>
      </c>
      <c r="H306" s="163">
        <v>288</v>
      </c>
      <c r="I306" s="164"/>
      <c r="J306" s="165">
        <f t="shared" si="70"/>
        <v>0</v>
      </c>
      <c r="K306" s="166"/>
      <c r="L306" s="30"/>
      <c r="M306" s="167" t="s">
        <v>1</v>
      </c>
      <c r="N306" s="168" t="s">
        <v>45</v>
      </c>
      <c r="O306" s="55"/>
      <c r="P306" s="169">
        <f t="shared" si="71"/>
        <v>0</v>
      </c>
      <c r="Q306" s="169">
        <v>0</v>
      </c>
      <c r="R306" s="169">
        <f t="shared" si="72"/>
        <v>0</v>
      </c>
      <c r="S306" s="169">
        <v>0</v>
      </c>
      <c r="T306" s="170">
        <f t="shared" si="73"/>
        <v>0</v>
      </c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R306" s="171" t="s">
        <v>265</v>
      </c>
      <c r="AT306" s="171" t="s">
        <v>199</v>
      </c>
      <c r="AU306" s="171" t="s">
        <v>204</v>
      </c>
      <c r="AY306" s="14" t="s">
        <v>196</v>
      </c>
      <c r="BE306" s="172">
        <f t="shared" si="74"/>
        <v>0</v>
      </c>
      <c r="BF306" s="172">
        <f t="shared" si="75"/>
        <v>0</v>
      </c>
      <c r="BG306" s="172">
        <f t="shared" si="76"/>
        <v>0</v>
      </c>
      <c r="BH306" s="172">
        <f t="shared" si="77"/>
        <v>0</v>
      </c>
      <c r="BI306" s="172">
        <f t="shared" si="78"/>
        <v>0</v>
      </c>
      <c r="BJ306" s="14" t="s">
        <v>204</v>
      </c>
      <c r="BK306" s="172">
        <f t="shared" si="79"/>
        <v>0</v>
      </c>
      <c r="BL306" s="14" t="s">
        <v>265</v>
      </c>
      <c r="BM306" s="171" t="s">
        <v>799</v>
      </c>
    </row>
    <row r="307" spans="1:65" s="2" customFormat="1" ht="16.5" customHeight="1">
      <c r="A307" s="29"/>
      <c r="B307" s="158"/>
      <c r="C307" s="173" t="s">
        <v>800</v>
      </c>
      <c r="D307" s="173" t="s">
        <v>214</v>
      </c>
      <c r="E307" s="174" t="s">
        <v>801</v>
      </c>
      <c r="F307" s="175" t="s">
        <v>802</v>
      </c>
      <c r="G307" s="176" t="s">
        <v>512</v>
      </c>
      <c r="H307" s="177">
        <v>288</v>
      </c>
      <c r="I307" s="178"/>
      <c r="J307" s="179">
        <f t="shared" si="70"/>
        <v>0</v>
      </c>
      <c r="K307" s="180"/>
      <c r="L307" s="181"/>
      <c r="M307" s="182" t="s">
        <v>1</v>
      </c>
      <c r="N307" s="183" t="s">
        <v>45</v>
      </c>
      <c r="O307" s="55"/>
      <c r="P307" s="169">
        <f t="shared" si="71"/>
        <v>0</v>
      </c>
      <c r="Q307" s="169">
        <v>3.0000000000000001E-5</v>
      </c>
      <c r="R307" s="169">
        <f t="shared" si="72"/>
        <v>8.6400000000000001E-3</v>
      </c>
      <c r="S307" s="169">
        <v>0</v>
      </c>
      <c r="T307" s="170">
        <f t="shared" si="73"/>
        <v>0</v>
      </c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R307" s="171" t="s">
        <v>320</v>
      </c>
      <c r="AT307" s="171" t="s">
        <v>214</v>
      </c>
      <c r="AU307" s="171" t="s">
        <v>204</v>
      </c>
      <c r="AY307" s="14" t="s">
        <v>196</v>
      </c>
      <c r="BE307" s="172">
        <f t="shared" si="74"/>
        <v>0</v>
      </c>
      <c r="BF307" s="172">
        <f t="shared" si="75"/>
        <v>0</v>
      </c>
      <c r="BG307" s="172">
        <f t="shared" si="76"/>
        <v>0</v>
      </c>
      <c r="BH307" s="172">
        <f t="shared" si="77"/>
        <v>0</v>
      </c>
      <c r="BI307" s="172">
        <f t="shared" si="78"/>
        <v>0</v>
      </c>
      <c r="BJ307" s="14" t="s">
        <v>204</v>
      </c>
      <c r="BK307" s="172">
        <f t="shared" si="79"/>
        <v>0</v>
      </c>
      <c r="BL307" s="14" t="s">
        <v>265</v>
      </c>
      <c r="BM307" s="171" t="s">
        <v>803</v>
      </c>
    </row>
    <row r="308" spans="1:65" s="2" customFormat="1" ht="16.5" customHeight="1">
      <c r="A308" s="29"/>
      <c r="B308" s="158"/>
      <c r="C308" s="159" t="s">
        <v>804</v>
      </c>
      <c r="D308" s="159" t="s">
        <v>199</v>
      </c>
      <c r="E308" s="160" t="s">
        <v>805</v>
      </c>
      <c r="F308" s="161" t="s">
        <v>806</v>
      </c>
      <c r="G308" s="162" t="s">
        <v>212</v>
      </c>
      <c r="H308" s="163">
        <v>1.1839999999999999</v>
      </c>
      <c r="I308" s="164"/>
      <c r="J308" s="165">
        <f t="shared" si="70"/>
        <v>0</v>
      </c>
      <c r="K308" s="166"/>
      <c r="L308" s="30"/>
      <c r="M308" s="167" t="s">
        <v>1</v>
      </c>
      <c r="N308" s="168" t="s">
        <v>45</v>
      </c>
      <c r="O308" s="55"/>
      <c r="P308" s="169">
        <f t="shared" si="71"/>
        <v>0</v>
      </c>
      <c r="Q308" s="169">
        <v>0</v>
      </c>
      <c r="R308" s="169">
        <f t="shared" si="72"/>
        <v>0</v>
      </c>
      <c r="S308" s="169">
        <v>0</v>
      </c>
      <c r="T308" s="170">
        <f t="shared" si="73"/>
        <v>0</v>
      </c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R308" s="171" t="s">
        <v>265</v>
      </c>
      <c r="AT308" s="171" t="s">
        <v>199</v>
      </c>
      <c r="AU308" s="171" t="s">
        <v>204</v>
      </c>
      <c r="AY308" s="14" t="s">
        <v>196</v>
      </c>
      <c r="BE308" s="172">
        <f t="shared" si="74"/>
        <v>0</v>
      </c>
      <c r="BF308" s="172">
        <f t="shared" si="75"/>
        <v>0</v>
      </c>
      <c r="BG308" s="172">
        <f t="shared" si="76"/>
        <v>0</v>
      </c>
      <c r="BH308" s="172">
        <f t="shared" si="77"/>
        <v>0</v>
      </c>
      <c r="BI308" s="172">
        <f t="shared" si="78"/>
        <v>0</v>
      </c>
      <c r="BJ308" s="14" t="s">
        <v>204</v>
      </c>
      <c r="BK308" s="172">
        <f t="shared" si="79"/>
        <v>0</v>
      </c>
      <c r="BL308" s="14" t="s">
        <v>265</v>
      </c>
      <c r="BM308" s="171" t="s">
        <v>807</v>
      </c>
    </row>
    <row r="309" spans="1:65" s="12" customFormat="1" ht="22.9" customHeight="1">
      <c r="B309" s="145"/>
      <c r="D309" s="146" t="s">
        <v>78</v>
      </c>
      <c r="E309" s="156" t="s">
        <v>808</v>
      </c>
      <c r="F309" s="156" t="s">
        <v>809</v>
      </c>
      <c r="I309" s="148"/>
      <c r="J309" s="157">
        <f>BK309</f>
        <v>0</v>
      </c>
      <c r="L309" s="145"/>
      <c r="M309" s="150"/>
      <c r="N309" s="151"/>
      <c r="O309" s="151"/>
      <c r="P309" s="152">
        <f>SUM(P310:P319)</f>
        <v>0</v>
      </c>
      <c r="Q309" s="151"/>
      <c r="R309" s="152">
        <f>SUM(R310:R319)</f>
        <v>3.36924366</v>
      </c>
      <c r="S309" s="151"/>
      <c r="T309" s="153">
        <f>SUM(T310:T319)</f>
        <v>0</v>
      </c>
      <c r="AR309" s="146" t="s">
        <v>204</v>
      </c>
      <c r="AT309" s="154" t="s">
        <v>78</v>
      </c>
      <c r="AU309" s="154" t="s">
        <v>87</v>
      </c>
      <c r="AY309" s="146" t="s">
        <v>196</v>
      </c>
      <c r="BK309" s="155">
        <f>SUM(BK310:BK319)</f>
        <v>0</v>
      </c>
    </row>
    <row r="310" spans="1:65" s="2" customFormat="1" ht="16.5" customHeight="1">
      <c r="A310" s="29"/>
      <c r="B310" s="158"/>
      <c r="C310" s="159" t="s">
        <v>810</v>
      </c>
      <c r="D310" s="159" t="s">
        <v>199</v>
      </c>
      <c r="E310" s="160" t="s">
        <v>811</v>
      </c>
      <c r="F310" s="161" t="s">
        <v>812</v>
      </c>
      <c r="G310" s="162" t="s">
        <v>512</v>
      </c>
      <c r="H310" s="163">
        <v>30</v>
      </c>
      <c r="I310" s="164"/>
      <c r="J310" s="165">
        <f t="shared" ref="J310:J319" si="80">ROUND(I310*H310,2)</f>
        <v>0</v>
      </c>
      <c r="K310" s="166"/>
      <c r="L310" s="30"/>
      <c r="M310" s="167" t="s">
        <v>1</v>
      </c>
      <c r="N310" s="168" t="s">
        <v>45</v>
      </c>
      <c r="O310" s="55"/>
      <c r="P310" s="169">
        <f t="shared" ref="P310:P319" si="81">O310*H310</f>
        <v>0</v>
      </c>
      <c r="Q310" s="169">
        <v>4.4999999999999999E-4</v>
      </c>
      <c r="R310" s="169">
        <f t="shared" ref="R310:R319" si="82">Q310*H310</f>
        <v>1.35E-2</v>
      </c>
      <c r="S310" s="169">
        <v>0</v>
      </c>
      <c r="T310" s="170">
        <f t="shared" ref="T310:T319" si="83">S310*H310</f>
        <v>0</v>
      </c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R310" s="171" t="s">
        <v>265</v>
      </c>
      <c r="AT310" s="171" t="s">
        <v>199</v>
      </c>
      <c r="AU310" s="171" t="s">
        <v>204</v>
      </c>
      <c r="AY310" s="14" t="s">
        <v>196</v>
      </c>
      <c r="BE310" s="172">
        <f t="shared" ref="BE310:BE319" si="84">IF(N310="základní",J310,0)</f>
        <v>0</v>
      </c>
      <c r="BF310" s="172">
        <f t="shared" ref="BF310:BF319" si="85">IF(N310="snížená",J310,0)</f>
        <v>0</v>
      </c>
      <c r="BG310" s="172">
        <f t="shared" ref="BG310:BG319" si="86">IF(N310="zákl. přenesená",J310,0)</f>
        <v>0</v>
      </c>
      <c r="BH310" s="172">
        <f t="shared" ref="BH310:BH319" si="87">IF(N310="sníž. přenesená",J310,0)</f>
        <v>0</v>
      </c>
      <c r="BI310" s="172">
        <f t="shared" ref="BI310:BI319" si="88">IF(N310="nulová",J310,0)</f>
        <v>0</v>
      </c>
      <c r="BJ310" s="14" t="s">
        <v>204</v>
      </c>
      <c r="BK310" s="172">
        <f t="shared" ref="BK310:BK319" si="89">ROUND(I310*H310,2)</f>
        <v>0</v>
      </c>
      <c r="BL310" s="14" t="s">
        <v>265</v>
      </c>
      <c r="BM310" s="171" t="s">
        <v>813</v>
      </c>
    </row>
    <row r="311" spans="1:65" s="2" customFormat="1" ht="16.5" customHeight="1">
      <c r="A311" s="29"/>
      <c r="B311" s="158"/>
      <c r="C311" s="159" t="s">
        <v>814</v>
      </c>
      <c r="D311" s="159" t="s">
        <v>199</v>
      </c>
      <c r="E311" s="160" t="s">
        <v>815</v>
      </c>
      <c r="F311" s="161" t="s">
        <v>816</v>
      </c>
      <c r="G311" s="162" t="s">
        <v>208</v>
      </c>
      <c r="H311" s="163">
        <v>15.21</v>
      </c>
      <c r="I311" s="164"/>
      <c r="J311" s="165">
        <f t="shared" si="80"/>
        <v>0</v>
      </c>
      <c r="K311" s="166"/>
      <c r="L311" s="30"/>
      <c r="M311" s="167" t="s">
        <v>1</v>
      </c>
      <c r="N311" s="168" t="s">
        <v>45</v>
      </c>
      <c r="O311" s="55"/>
      <c r="P311" s="169">
        <f t="shared" si="81"/>
        <v>0</v>
      </c>
      <c r="Q311" s="169">
        <v>0</v>
      </c>
      <c r="R311" s="169">
        <f t="shared" si="82"/>
        <v>0</v>
      </c>
      <c r="S311" s="169">
        <v>0</v>
      </c>
      <c r="T311" s="170">
        <f t="shared" si="83"/>
        <v>0</v>
      </c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R311" s="171" t="s">
        <v>265</v>
      </c>
      <c r="AT311" s="171" t="s">
        <v>199</v>
      </c>
      <c r="AU311" s="171" t="s">
        <v>204</v>
      </c>
      <c r="AY311" s="14" t="s">
        <v>196</v>
      </c>
      <c r="BE311" s="172">
        <f t="shared" si="84"/>
        <v>0</v>
      </c>
      <c r="BF311" s="172">
        <f t="shared" si="85"/>
        <v>0</v>
      </c>
      <c r="BG311" s="172">
        <f t="shared" si="86"/>
        <v>0</v>
      </c>
      <c r="BH311" s="172">
        <f t="shared" si="87"/>
        <v>0</v>
      </c>
      <c r="BI311" s="172">
        <f t="shared" si="88"/>
        <v>0</v>
      </c>
      <c r="BJ311" s="14" t="s">
        <v>204</v>
      </c>
      <c r="BK311" s="172">
        <f t="shared" si="89"/>
        <v>0</v>
      </c>
      <c r="BL311" s="14" t="s">
        <v>265</v>
      </c>
      <c r="BM311" s="171" t="s">
        <v>817</v>
      </c>
    </row>
    <row r="312" spans="1:65" s="2" customFormat="1" ht="21.75" customHeight="1">
      <c r="A312" s="29"/>
      <c r="B312" s="158"/>
      <c r="C312" s="173" t="s">
        <v>818</v>
      </c>
      <c r="D312" s="173" t="s">
        <v>214</v>
      </c>
      <c r="E312" s="174" t="s">
        <v>819</v>
      </c>
      <c r="F312" s="175" t="s">
        <v>820</v>
      </c>
      <c r="G312" s="176" t="s">
        <v>208</v>
      </c>
      <c r="H312" s="177">
        <v>17.492000000000001</v>
      </c>
      <c r="I312" s="178"/>
      <c r="J312" s="179">
        <f t="shared" si="80"/>
        <v>0</v>
      </c>
      <c r="K312" s="180"/>
      <c r="L312" s="181"/>
      <c r="M312" s="182" t="s">
        <v>1</v>
      </c>
      <c r="N312" s="183" t="s">
        <v>45</v>
      </c>
      <c r="O312" s="55"/>
      <c r="P312" s="169">
        <f t="shared" si="81"/>
        <v>0</v>
      </c>
      <c r="Q312" s="169">
        <v>4.0000000000000001E-3</v>
      </c>
      <c r="R312" s="169">
        <f t="shared" si="82"/>
        <v>6.9968000000000002E-2</v>
      </c>
      <c r="S312" s="169">
        <v>0</v>
      </c>
      <c r="T312" s="170">
        <f t="shared" si="83"/>
        <v>0</v>
      </c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R312" s="171" t="s">
        <v>320</v>
      </c>
      <c r="AT312" s="171" t="s">
        <v>214</v>
      </c>
      <c r="AU312" s="171" t="s">
        <v>204</v>
      </c>
      <c r="AY312" s="14" t="s">
        <v>196</v>
      </c>
      <c r="BE312" s="172">
        <f t="shared" si="84"/>
        <v>0</v>
      </c>
      <c r="BF312" s="172">
        <f t="shared" si="85"/>
        <v>0</v>
      </c>
      <c r="BG312" s="172">
        <f t="shared" si="86"/>
        <v>0</v>
      </c>
      <c r="BH312" s="172">
        <f t="shared" si="87"/>
        <v>0</v>
      </c>
      <c r="BI312" s="172">
        <f t="shared" si="88"/>
        <v>0</v>
      </c>
      <c r="BJ312" s="14" t="s">
        <v>204</v>
      </c>
      <c r="BK312" s="172">
        <f t="shared" si="89"/>
        <v>0</v>
      </c>
      <c r="BL312" s="14" t="s">
        <v>265</v>
      </c>
      <c r="BM312" s="171" t="s">
        <v>821</v>
      </c>
    </row>
    <row r="313" spans="1:65" s="2" customFormat="1" ht="16.5" customHeight="1">
      <c r="A313" s="29"/>
      <c r="B313" s="158"/>
      <c r="C313" s="159" t="s">
        <v>822</v>
      </c>
      <c r="D313" s="159" t="s">
        <v>199</v>
      </c>
      <c r="E313" s="160" t="s">
        <v>823</v>
      </c>
      <c r="F313" s="161" t="s">
        <v>824</v>
      </c>
      <c r="G313" s="162" t="s">
        <v>208</v>
      </c>
      <c r="H313" s="163">
        <v>27.21</v>
      </c>
      <c r="I313" s="164"/>
      <c r="J313" s="165">
        <f t="shared" si="80"/>
        <v>0</v>
      </c>
      <c r="K313" s="166"/>
      <c r="L313" s="30"/>
      <c r="M313" s="167" t="s">
        <v>1</v>
      </c>
      <c r="N313" s="168" t="s">
        <v>45</v>
      </c>
      <c r="O313" s="55"/>
      <c r="P313" s="169">
        <f t="shared" si="81"/>
        <v>0</v>
      </c>
      <c r="Q313" s="169">
        <v>8.8000000000000003E-4</v>
      </c>
      <c r="R313" s="169">
        <f t="shared" si="82"/>
        <v>2.3944800000000002E-2</v>
      </c>
      <c r="S313" s="169">
        <v>0</v>
      </c>
      <c r="T313" s="170">
        <f t="shared" si="83"/>
        <v>0</v>
      </c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29"/>
      <c r="AR313" s="171" t="s">
        <v>265</v>
      </c>
      <c r="AT313" s="171" t="s">
        <v>199</v>
      </c>
      <c r="AU313" s="171" t="s">
        <v>204</v>
      </c>
      <c r="AY313" s="14" t="s">
        <v>196</v>
      </c>
      <c r="BE313" s="172">
        <f t="shared" si="84"/>
        <v>0</v>
      </c>
      <c r="BF313" s="172">
        <f t="shared" si="85"/>
        <v>0</v>
      </c>
      <c r="BG313" s="172">
        <f t="shared" si="86"/>
        <v>0</v>
      </c>
      <c r="BH313" s="172">
        <f t="shared" si="87"/>
        <v>0</v>
      </c>
      <c r="BI313" s="172">
        <f t="shared" si="88"/>
        <v>0</v>
      </c>
      <c r="BJ313" s="14" t="s">
        <v>204</v>
      </c>
      <c r="BK313" s="172">
        <f t="shared" si="89"/>
        <v>0</v>
      </c>
      <c r="BL313" s="14" t="s">
        <v>265</v>
      </c>
      <c r="BM313" s="171" t="s">
        <v>825</v>
      </c>
    </row>
    <row r="314" spans="1:65" s="2" customFormat="1" ht="21.75" customHeight="1">
      <c r="A314" s="29"/>
      <c r="B314" s="158"/>
      <c r="C314" s="173" t="s">
        <v>826</v>
      </c>
      <c r="D314" s="173" t="s">
        <v>214</v>
      </c>
      <c r="E314" s="174" t="s">
        <v>827</v>
      </c>
      <c r="F314" s="175" t="s">
        <v>828</v>
      </c>
      <c r="G314" s="176" t="s">
        <v>208</v>
      </c>
      <c r="H314" s="177">
        <v>31.292000000000002</v>
      </c>
      <c r="I314" s="178"/>
      <c r="J314" s="179">
        <f t="shared" si="80"/>
        <v>0</v>
      </c>
      <c r="K314" s="180"/>
      <c r="L314" s="181"/>
      <c r="M314" s="182" t="s">
        <v>1</v>
      </c>
      <c r="N314" s="183" t="s">
        <v>45</v>
      </c>
      <c r="O314" s="55"/>
      <c r="P314" s="169">
        <f t="shared" si="81"/>
        <v>0</v>
      </c>
      <c r="Q314" s="169">
        <v>4.7000000000000002E-3</v>
      </c>
      <c r="R314" s="169">
        <f t="shared" si="82"/>
        <v>0.14707240000000002</v>
      </c>
      <c r="S314" s="169">
        <v>0</v>
      </c>
      <c r="T314" s="170">
        <f t="shared" si="83"/>
        <v>0</v>
      </c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R314" s="171" t="s">
        <v>320</v>
      </c>
      <c r="AT314" s="171" t="s">
        <v>214</v>
      </c>
      <c r="AU314" s="171" t="s">
        <v>204</v>
      </c>
      <c r="AY314" s="14" t="s">
        <v>196</v>
      </c>
      <c r="BE314" s="172">
        <f t="shared" si="84"/>
        <v>0</v>
      </c>
      <c r="BF314" s="172">
        <f t="shared" si="85"/>
        <v>0</v>
      </c>
      <c r="BG314" s="172">
        <f t="shared" si="86"/>
        <v>0</v>
      </c>
      <c r="BH314" s="172">
        <f t="shared" si="87"/>
        <v>0</v>
      </c>
      <c r="BI314" s="172">
        <f t="shared" si="88"/>
        <v>0</v>
      </c>
      <c r="BJ314" s="14" t="s">
        <v>204</v>
      </c>
      <c r="BK314" s="172">
        <f t="shared" si="89"/>
        <v>0</v>
      </c>
      <c r="BL314" s="14" t="s">
        <v>265</v>
      </c>
      <c r="BM314" s="171" t="s">
        <v>829</v>
      </c>
    </row>
    <row r="315" spans="1:65" s="2" customFormat="1" ht="16.5" customHeight="1">
      <c r="A315" s="29"/>
      <c r="B315" s="158"/>
      <c r="C315" s="159" t="s">
        <v>830</v>
      </c>
      <c r="D315" s="159" t="s">
        <v>199</v>
      </c>
      <c r="E315" s="160" t="s">
        <v>831</v>
      </c>
      <c r="F315" s="161" t="s">
        <v>832</v>
      </c>
      <c r="G315" s="162" t="s">
        <v>208</v>
      </c>
      <c r="H315" s="163">
        <v>913.55399999999997</v>
      </c>
      <c r="I315" s="164"/>
      <c r="J315" s="165">
        <f t="shared" si="80"/>
        <v>0</v>
      </c>
      <c r="K315" s="166"/>
      <c r="L315" s="30"/>
      <c r="M315" s="167" t="s">
        <v>1</v>
      </c>
      <c r="N315" s="168" t="s">
        <v>45</v>
      </c>
      <c r="O315" s="55"/>
      <c r="P315" s="169">
        <f t="shared" si="81"/>
        <v>0</v>
      </c>
      <c r="Q315" s="169">
        <v>3.2000000000000002E-3</v>
      </c>
      <c r="R315" s="169">
        <f t="shared" si="82"/>
        <v>2.9233728000000001</v>
      </c>
      <c r="S315" s="169">
        <v>0</v>
      </c>
      <c r="T315" s="170">
        <f t="shared" si="83"/>
        <v>0</v>
      </c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R315" s="171" t="s">
        <v>265</v>
      </c>
      <c r="AT315" s="171" t="s">
        <v>199</v>
      </c>
      <c r="AU315" s="171" t="s">
        <v>204</v>
      </c>
      <c r="AY315" s="14" t="s">
        <v>196</v>
      </c>
      <c r="BE315" s="172">
        <f t="shared" si="84"/>
        <v>0</v>
      </c>
      <c r="BF315" s="172">
        <f t="shared" si="85"/>
        <v>0</v>
      </c>
      <c r="BG315" s="172">
        <f t="shared" si="86"/>
        <v>0</v>
      </c>
      <c r="BH315" s="172">
        <f t="shared" si="87"/>
        <v>0</v>
      </c>
      <c r="BI315" s="172">
        <f t="shared" si="88"/>
        <v>0</v>
      </c>
      <c r="BJ315" s="14" t="s">
        <v>204</v>
      </c>
      <c r="BK315" s="172">
        <f t="shared" si="89"/>
        <v>0</v>
      </c>
      <c r="BL315" s="14" t="s">
        <v>265</v>
      </c>
      <c r="BM315" s="171" t="s">
        <v>833</v>
      </c>
    </row>
    <row r="316" spans="1:65" s="2" customFormat="1" ht="16.5" customHeight="1">
      <c r="A316" s="29"/>
      <c r="B316" s="158"/>
      <c r="C316" s="159" t="s">
        <v>834</v>
      </c>
      <c r="D316" s="159" t="s">
        <v>199</v>
      </c>
      <c r="E316" s="160" t="s">
        <v>835</v>
      </c>
      <c r="F316" s="161" t="s">
        <v>836</v>
      </c>
      <c r="G316" s="162" t="s">
        <v>208</v>
      </c>
      <c r="H316" s="163">
        <v>913.55399999999997</v>
      </c>
      <c r="I316" s="164"/>
      <c r="J316" s="165">
        <f t="shared" si="80"/>
        <v>0</v>
      </c>
      <c r="K316" s="166"/>
      <c r="L316" s="30"/>
      <c r="M316" s="167" t="s">
        <v>1</v>
      </c>
      <c r="N316" s="168" t="s">
        <v>45</v>
      </c>
      <c r="O316" s="55"/>
      <c r="P316" s="169">
        <f t="shared" si="81"/>
        <v>0</v>
      </c>
      <c r="Q316" s="169">
        <v>0</v>
      </c>
      <c r="R316" s="169">
        <f t="shared" si="82"/>
        <v>0</v>
      </c>
      <c r="S316" s="169">
        <v>0</v>
      </c>
      <c r="T316" s="170">
        <f t="shared" si="83"/>
        <v>0</v>
      </c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R316" s="171" t="s">
        <v>265</v>
      </c>
      <c r="AT316" s="171" t="s">
        <v>199</v>
      </c>
      <c r="AU316" s="171" t="s">
        <v>204</v>
      </c>
      <c r="AY316" s="14" t="s">
        <v>196</v>
      </c>
      <c r="BE316" s="172">
        <f t="shared" si="84"/>
        <v>0</v>
      </c>
      <c r="BF316" s="172">
        <f t="shared" si="85"/>
        <v>0</v>
      </c>
      <c r="BG316" s="172">
        <f t="shared" si="86"/>
        <v>0</v>
      </c>
      <c r="BH316" s="172">
        <f t="shared" si="87"/>
        <v>0</v>
      </c>
      <c r="BI316" s="172">
        <f t="shared" si="88"/>
        <v>0</v>
      </c>
      <c r="BJ316" s="14" t="s">
        <v>204</v>
      </c>
      <c r="BK316" s="172">
        <f t="shared" si="89"/>
        <v>0</v>
      </c>
      <c r="BL316" s="14" t="s">
        <v>265</v>
      </c>
      <c r="BM316" s="171" t="s">
        <v>837</v>
      </c>
    </row>
    <row r="317" spans="1:65" s="2" customFormat="1" ht="16.5" customHeight="1">
      <c r="A317" s="29"/>
      <c r="B317" s="158"/>
      <c r="C317" s="173" t="s">
        <v>838</v>
      </c>
      <c r="D317" s="173" t="s">
        <v>214</v>
      </c>
      <c r="E317" s="174" t="s">
        <v>839</v>
      </c>
      <c r="F317" s="175" t="s">
        <v>840</v>
      </c>
      <c r="G317" s="176" t="s">
        <v>208</v>
      </c>
      <c r="H317" s="177">
        <v>1050.587</v>
      </c>
      <c r="I317" s="178"/>
      <c r="J317" s="179">
        <f t="shared" si="80"/>
        <v>0</v>
      </c>
      <c r="K317" s="180"/>
      <c r="L317" s="181"/>
      <c r="M317" s="182" t="s">
        <v>1</v>
      </c>
      <c r="N317" s="183" t="s">
        <v>45</v>
      </c>
      <c r="O317" s="55"/>
      <c r="P317" s="169">
        <f t="shared" si="81"/>
        <v>0</v>
      </c>
      <c r="Q317" s="169">
        <v>1.8000000000000001E-4</v>
      </c>
      <c r="R317" s="169">
        <f t="shared" si="82"/>
        <v>0.18910566000000001</v>
      </c>
      <c r="S317" s="169">
        <v>0</v>
      </c>
      <c r="T317" s="170">
        <f t="shared" si="83"/>
        <v>0</v>
      </c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R317" s="171" t="s">
        <v>320</v>
      </c>
      <c r="AT317" s="171" t="s">
        <v>214</v>
      </c>
      <c r="AU317" s="171" t="s">
        <v>204</v>
      </c>
      <c r="AY317" s="14" t="s">
        <v>196</v>
      </c>
      <c r="BE317" s="172">
        <f t="shared" si="84"/>
        <v>0</v>
      </c>
      <c r="BF317" s="172">
        <f t="shared" si="85"/>
        <v>0</v>
      </c>
      <c r="BG317" s="172">
        <f t="shared" si="86"/>
        <v>0</v>
      </c>
      <c r="BH317" s="172">
        <f t="shared" si="87"/>
        <v>0</v>
      </c>
      <c r="BI317" s="172">
        <f t="shared" si="88"/>
        <v>0</v>
      </c>
      <c r="BJ317" s="14" t="s">
        <v>204</v>
      </c>
      <c r="BK317" s="172">
        <f t="shared" si="89"/>
        <v>0</v>
      </c>
      <c r="BL317" s="14" t="s">
        <v>265</v>
      </c>
      <c r="BM317" s="171" t="s">
        <v>841</v>
      </c>
    </row>
    <row r="318" spans="1:65" s="2" customFormat="1" ht="16.5" customHeight="1">
      <c r="A318" s="29"/>
      <c r="B318" s="158"/>
      <c r="C318" s="159" t="s">
        <v>842</v>
      </c>
      <c r="D318" s="159" t="s">
        <v>199</v>
      </c>
      <c r="E318" s="160" t="s">
        <v>843</v>
      </c>
      <c r="F318" s="161" t="s">
        <v>844</v>
      </c>
      <c r="G318" s="162" t="s">
        <v>512</v>
      </c>
      <c r="H318" s="163">
        <v>12</v>
      </c>
      <c r="I318" s="164"/>
      <c r="J318" s="165">
        <f t="shared" si="80"/>
        <v>0</v>
      </c>
      <c r="K318" s="166"/>
      <c r="L318" s="30"/>
      <c r="M318" s="167" t="s">
        <v>1</v>
      </c>
      <c r="N318" s="168" t="s">
        <v>45</v>
      </c>
      <c r="O318" s="55"/>
      <c r="P318" s="169">
        <f t="shared" si="81"/>
        <v>0</v>
      </c>
      <c r="Q318" s="169">
        <v>1.9000000000000001E-4</v>
      </c>
      <c r="R318" s="169">
        <f t="shared" si="82"/>
        <v>2.2799999999999999E-3</v>
      </c>
      <c r="S318" s="169">
        <v>0</v>
      </c>
      <c r="T318" s="170">
        <f t="shared" si="83"/>
        <v>0</v>
      </c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R318" s="171" t="s">
        <v>265</v>
      </c>
      <c r="AT318" s="171" t="s">
        <v>199</v>
      </c>
      <c r="AU318" s="171" t="s">
        <v>204</v>
      </c>
      <c r="AY318" s="14" t="s">
        <v>196</v>
      </c>
      <c r="BE318" s="172">
        <f t="shared" si="84"/>
        <v>0</v>
      </c>
      <c r="BF318" s="172">
        <f t="shared" si="85"/>
        <v>0</v>
      </c>
      <c r="BG318" s="172">
        <f t="shared" si="86"/>
        <v>0</v>
      </c>
      <c r="BH318" s="172">
        <f t="shared" si="87"/>
        <v>0</v>
      </c>
      <c r="BI318" s="172">
        <f t="shared" si="88"/>
        <v>0</v>
      </c>
      <c r="BJ318" s="14" t="s">
        <v>204</v>
      </c>
      <c r="BK318" s="172">
        <f t="shared" si="89"/>
        <v>0</v>
      </c>
      <c r="BL318" s="14" t="s">
        <v>265</v>
      </c>
      <c r="BM318" s="171" t="s">
        <v>845</v>
      </c>
    </row>
    <row r="319" spans="1:65" s="2" customFormat="1" ht="16.5" customHeight="1">
      <c r="A319" s="29"/>
      <c r="B319" s="158"/>
      <c r="C319" s="159" t="s">
        <v>846</v>
      </c>
      <c r="D319" s="159" t="s">
        <v>199</v>
      </c>
      <c r="E319" s="160" t="s">
        <v>847</v>
      </c>
      <c r="F319" s="161" t="s">
        <v>848</v>
      </c>
      <c r="G319" s="162" t="s">
        <v>212</v>
      </c>
      <c r="H319" s="163">
        <v>3.3690000000000002</v>
      </c>
      <c r="I319" s="164"/>
      <c r="J319" s="165">
        <f t="shared" si="80"/>
        <v>0</v>
      </c>
      <c r="K319" s="166"/>
      <c r="L319" s="30"/>
      <c r="M319" s="167" t="s">
        <v>1</v>
      </c>
      <c r="N319" s="168" t="s">
        <v>45</v>
      </c>
      <c r="O319" s="55"/>
      <c r="P319" s="169">
        <f t="shared" si="81"/>
        <v>0</v>
      </c>
      <c r="Q319" s="169">
        <v>0</v>
      </c>
      <c r="R319" s="169">
        <f t="shared" si="82"/>
        <v>0</v>
      </c>
      <c r="S319" s="169">
        <v>0</v>
      </c>
      <c r="T319" s="170">
        <f t="shared" si="83"/>
        <v>0</v>
      </c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R319" s="171" t="s">
        <v>265</v>
      </c>
      <c r="AT319" s="171" t="s">
        <v>199</v>
      </c>
      <c r="AU319" s="171" t="s">
        <v>204</v>
      </c>
      <c r="AY319" s="14" t="s">
        <v>196</v>
      </c>
      <c r="BE319" s="172">
        <f t="shared" si="84"/>
        <v>0</v>
      </c>
      <c r="BF319" s="172">
        <f t="shared" si="85"/>
        <v>0</v>
      </c>
      <c r="BG319" s="172">
        <f t="shared" si="86"/>
        <v>0</v>
      </c>
      <c r="BH319" s="172">
        <f t="shared" si="87"/>
        <v>0</v>
      </c>
      <c r="BI319" s="172">
        <f t="shared" si="88"/>
        <v>0</v>
      </c>
      <c r="BJ319" s="14" t="s">
        <v>204</v>
      </c>
      <c r="BK319" s="172">
        <f t="shared" si="89"/>
        <v>0</v>
      </c>
      <c r="BL319" s="14" t="s">
        <v>265</v>
      </c>
      <c r="BM319" s="171" t="s">
        <v>849</v>
      </c>
    </row>
    <row r="320" spans="1:65" s="12" customFormat="1" ht="22.9" customHeight="1">
      <c r="B320" s="145"/>
      <c r="D320" s="146" t="s">
        <v>78</v>
      </c>
      <c r="E320" s="156" t="s">
        <v>850</v>
      </c>
      <c r="F320" s="156" t="s">
        <v>851</v>
      </c>
      <c r="I320" s="148"/>
      <c r="J320" s="157">
        <f>BK320</f>
        <v>0</v>
      </c>
      <c r="L320" s="145"/>
      <c r="M320" s="150"/>
      <c r="N320" s="151"/>
      <c r="O320" s="151"/>
      <c r="P320" s="152">
        <f>SUM(P321:P349)</f>
        <v>0</v>
      </c>
      <c r="Q320" s="151"/>
      <c r="R320" s="152">
        <f>SUM(R321:R349)</f>
        <v>4.2440841500000008</v>
      </c>
      <c r="S320" s="151"/>
      <c r="T320" s="153">
        <f>SUM(T321:T349)</f>
        <v>12.109859999999999</v>
      </c>
      <c r="AR320" s="146" t="s">
        <v>204</v>
      </c>
      <c r="AT320" s="154" t="s">
        <v>78</v>
      </c>
      <c r="AU320" s="154" t="s">
        <v>87</v>
      </c>
      <c r="AY320" s="146" t="s">
        <v>196</v>
      </c>
      <c r="BK320" s="155">
        <f>SUM(BK321:BK349)</f>
        <v>0</v>
      </c>
    </row>
    <row r="321" spans="1:65" s="2" customFormat="1" ht="16.5" customHeight="1">
      <c r="A321" s="29"/>
      <c r="B321" s="158"/>
      <c r="C321" s="159" t="s">
        <v>852</v>
      </c>
      <c r="D321" s="159" t="s">
        <v>199</v>
      </c>
      <c r="E321" s="160" t="s">
        <v>853</v>
      </c>
      <c r="F321" s="161" t="s">
        <v>854</v>
      </c>
      <c r="G321" s="162" t="s">
        <v>512</v>
      </c>
      <c r="H321" s="163">
        <v>18</v>
      </c>
      <c r="I321" s="164"/>
      <c r="J321" s="165">
        <f t="shared" ref="J321:J349" si="90">ROUND(I321*H321,2)</f>
        <v>0</v>
      </c>
      <c r="K321" s="166"/>
      <c r="L321" s="30"/>
      <c r="M321" s="167" t="s">
        <v>1</v>
      </c>
      <c r="N321" s="168" t="s">
        <v>45</v>
      </c>
      <c r="O321" s="55"/>
      <c r="P321" s="169">
        <f t="shared" ref="P321:P349" si="91">O321*H321</f>
        <v>0</v>
      </c>
      <c r="Q321" s="169">
        <v>0</v>
      </c>
      <c r="R321" s="169">
        <f t="shared" ref="R321:R349" si="92">Q321*H321</f>
        <v>0</v>
      </c>
      <c r="S321" s="169">
        <v>0</v>
      </c>
      <c r="T321" s="170">
        <f t="shared" ref="T321:T349" si="93">S321*H321</f>
        <v>0</v>
      </c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R321" s="171" t="s">
        <v>265</v>
      </c>
      <c r="AT321" s="171" t="s">
        <v>199</v>
      </c>
      <c r="AU321" s="171" t="s">
        <v>204</v>
      </c>
      <c r="AY321" s="14" t="s">
        <v>196</v>
      </c>
      <c r="BE321" s="172">
        <f t="shared" ref="BE321:BE349" si="94">IF(N321="základní",J321,0)</f>
        <v>0</v>
      </c>
      <c r="BF321" s="172">
        <f t="shared" ref="BF321:BF349" si="95">IF(N321="snížená",J321,0)</f>
        <v>0</v>
      </c>
      <c r="BG321" s="172">
        <f t="shared" ref="BG321:BG349" si="96">IF(N321="zákl. přenesená",J321,0)</f>
        <v>0</v>
      </c>
      <c r="BH321" s="172">
        <f t="shared" ref="BH321:BH349" si="97">IF(N321="sníž. přenesená",J321,0)</f>
        <v>0</v>
      </c>
      <c r="BI321" s="172">
        <f t="shared" ref="BI321:BI349" si="98">IF(N321="nulová",J321,0)</f>
        <v>0</v>
      </c>
      <c r="BJ321" s="14" t="s">
        <v>204</v>
      </c>
      <c r="BK321" s="172">
        <f t="shared" ref="BK321:BK349" si="99">ROUND(I321*H321,2)</f>
        <v>0</v>
      </c>
      <c r="BL321" s="14" t="s">
        <v>265</v>
      </c>
      <c r="BM321" s="171" t="s">
        <v>855</v>
      </c>
    </row>
    <row r="322" spans="1:65" s="2" customFormat="1" ht="16.5" customHeight="1">
      <c r="A322" s="29"/>
      <c r="B322" s="158"/>
      <c r="C322" s="159" t="s">
        <v>856</v>
      </c>
      <c r="D322" s="159" t="s">
        <v>199</v>
      </c>
      <c r="E322" s="160" t="s">
        <v>857</v>
      </c>
      <c r="F322" s="161" t="s">
        <v>858</v>
      </c>
      <c r="G322" s="162" t="s">
        <v>208</v>
      </c>
      <c r="H322" s="163">
        <v>65.177999999999997</v>
      </c>
      <c r="I322" s="164"/>
      <c r="J322" s="165">
        <f t="shared" si="90"/>
        <v>0</v>
      </c>
      <c r="K322" s="166"/>
      <c r="L322" s="30"/>
      <c r="M322" s="167" t="s">
        <v>1</v>
      </c>
      <c r="N322" s="168" t="s">
        <v>45</v>
      </c>
      <c r="O322" s="55"/>
      <c r="P322" s="169">
        <f t="shared" si="91"/>
        <v>0</v>
      </c>
      <c r="Q322" s="169">
        <v>6.0000000000000001E-3</v>
      </c>
      <c r="R322" s="169">
        <f t="shared" si="92"/>
        <v>0.39106799999999997</v>
      </c>
      <c r="S322" s="169">
        <v>0</v>
      </c>
      <c r="T322" s="170">
        <f t="shared" si="93"/>
        <v>0</v>
      </c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R322" s="171" t="s">
        <v>265</v>
      </c>
      <c r="AT322" s="171" t="s">
        <v>199</v>
      </c>
      <c r="AU322" s="171" t="s">
        <v>204</v>
      </c>
      <c r="AY322" s="14" t="s">
        <v>196</v>
      </c>
      <c r="BE322" s="172">
        <f t="shared" si="94"/>
        <v>0</v>
      </c>
      <c r="BF322" s="172">
        <f t="shared" si="95"/>
        <v>0</v>
      </c>
      <c r="BG322" s="172">
        <f t="shared" si="96"/>
        <v>0</v>
      </c>
      <c r="BH322" s="172">
        <f t="shared" si="97"/>
        <v>0</v>
      </c>
      <c r="BI322" s="172">
        <f t="shared" si="98"/>
        <v>0</v>
      </c>
      <c r="BJ322" s="14" t="s">
        <v>204</v>
      </c>
      <c r="BK322" s="172">
        <f t="shared" si="99"/>
        <v>0</v>
      </c>
      <c r="BL322" s="14" t="s">
        <v>265</v>
      </c>
      <c r="BM322" s="171" t="s">
        <v>859</v>
      </c>
    </row>
    <row r="323" spans="1:65" s="2" customFormat="1" ht="16.5" customHeight="1">
      <c r="A323" s="29"/>
      <c r="B323" s="158"/>
      <c r="C323" s="173" t="s">
        <v>860</v>
      </c>
      <c r="D323" s="173" t="s">
        <v>214</v>
      </c>
      <c r="E323" s="174" t="s">
        <v>861</v>
      </c>
      <c r="F323" s="175" t="s">
        <v>862</v>
      </c>
      <c r="G323" s="176" t="s">
        <v>208</v>
      </c>
      <c r="H323" s="177">
        <v>68.436999999999998</v>
      </c>
      <c r="I323" s="178"/>
      <c r="J323" s="179">
        <f t="shared" si="90"/>
        <v>0</v>
      </c>
      <c r="K323" s="180"/>
      <c r="L323" s="181"/>
      <c r="M323" s="182" t="s">
        <v>1</v>
      </c>
      <c r="N323" s="183" t="s">
        <v>45</v>
      </c>
      <c r="O323" s="55"/>
      <c r="P323" s="169">
        <f t="shared" si="91"/>
        <v>0</v>
      </c>
      <c r="Q323" s="169">
        <v>7.5000000000000002E-4</v>
      </c>
      <c r="R323" s="169">
        <f t="shared" si="92"/>
        <v>5.1327749999999998E-2</v>
      </c>
      <c r="S323" s="169">
        <v>0</v>
      </c>
      <c r="T323" s="170">
        <f t="shared" si="93"/>
        <v>0</v>
      </c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29"/>
      <c r="AR323" s="171" t="s">
        <v>320</v>
      </c>
      <c r="AT323" s="171" t="s">
        <v>214</v>
      </c>
      <c r="AU323" s="171" t="s">
        <v>204</v>
      </c>
      <c r="AY323" s="14" t="s">
        <v>196</v>
      </c>
      <c r="BE323" s="172">
        <f t="shared" si="94"/>
        <v>0</v>
      </c>
      <c r="BF323" s="172">
        <f t="shared" si="95"/>
        <v>0</v>
      </c>
      <c r="BG323" s="172">
        <f t="shared" si="96"/>
        <v>0</v>
      </c>
      <c r="BH323" s="172">
        <f t="shared" si="97"/>
        <v>0</v>
      </c>
      <c r="BI323" s="172">
        <f t="shared" si="98"/>
        <v>0</v>
      </c>
      <c r="BJ323" s="14" t="s">
        <v>204</v>
      </c>
      <c r="BK323" s="172">
        <f t="shared" si="99"/>
        <v>0</v>
      </c>
      <c r="BL323" s="14" t="s">
        <v>265</v>
      </c>
      <c r="BM323" s="171" t="s">
        <v>863</v>
      </c>
    </row>
    <row r="324" spans="1:65" s="2" customFormat="1" ht="16.5" customHeight="1">
      <c r="A324" s="29"/>
      <c r="B324" s="158"/>
      <c r="C324" s="159" t="s">
        <v>864</v>
      </c>
      <c r="D324" s="159" t="s">
        <v>199</v>
      </c>
      <c r="E324" s="160" t="s">
        <v>857</v>
      </c>
      <c r="F324" s="161" t="s">
        <v>858</v>
      </c>
      <c r="G324" s="162" t="s">
        <v>208</v>
      </c>
      <c r="H324" s="163">
        <v>11.087999999999999</v>
      </c>
      <c r="I324" s="164"/>
      <c r="J324" s="165">
        <f t="shared" si="90"/>
        <v>0</v>
      </c>
      <c r="K324" s="166"/>
      <c r="L324" s="30"/>
      <c r="M324" s="167" t="s">
        <v>1</v>
      </c>
      <c r="N324" s="168" t="s">
        <v>45</v>
      </c>
      <c r="O324" s="55"/>
      <c r="P324" s="169">
        <f t="shared" si="91"/>
        <v>0</v>
      </c>
      <c r="Q324" s="169">
        <v>6.0000000000000001E-3</v>
      </c>
      <c r="R324" s="169">
        <f t="shared" si="92"/>
        <v>6.652799999999999E-2</v>
      </c>
      <c r="S324" s="169">
        <v>0</v>
      </c>
      <c r="T324" s="170">
        <f t="shared" si="93"/>
        <v>0</v>
      </c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R324" s="171" t="s">
        <v>265</v>
      </c>
      <c r="AT324" s="171" t="s">
        <v>199</v>
      </c>
      <c r="AU324" s="171" t="s">
        <v>204</v>
      </c>
      <c r="AY324" s="14" t="s">
        <v>196</v>
      </c>
      <c r="BE324" s="172">
        <f t="shared" si="94"/>
        <v>0</v>
      </c>
      <c r="BF324" s="172">
        <f t="shared" si="95"/>
        <v>0</v>
      </c>
      <c r="BG324" s="172">
        <f t="shared" si="96"/>
        <v>0</v>
      </c>
      <c r="BH324" s="172">
        <f t="shared" si="97"/>
        <v>0</v>
      </c>
      <c r="BI324" s="172">
        <f t="shared" si="98"/>
        <v>0</v>
      </c>
      <c r="BJ324" s="14" t="s">
        <v>204</v>
      </c>
      <c r="BK324" s="172">
        <f t="shared" si="99"/>
        <v>0</v>
      </c>
      <c r="BL324" s="14" t="s">
        <v>265</v>
      </c>
      <c r="BM324" s="171" t="s">
        <v>865</v>
      </c>
    </row>
    <row r="325" spans="1:65" s="2" customFormat="1" ht="16.5" customHeight="1">
      <c r="A325" s="29"/>
      <c r="B325" s="158"/>
      <c r="C325" s="173" t="s">
        <v>866</v>
      </c>
      <c r="D325" s="173" t="s">
        <v>214</v>
      </c>
      <c r="E325" s="174" t="s">
        <v>867</v>
      </c>
      <c r="F325" s="175" t="s">
        <v>868</v>
      </c>
      <c r="G325" s="176" t="s">
        <v>208</v>
      </c>
      <c r="H325" s="177">
        <v>11.641999999999999</v>
      </c>
      <c r="I325" s="178"/>
      <c r="J325" s="179">
        <f t="shared" si="90"/>
        <v>0</v>
      </c>
      <c r="K325" s="180"/>
      <c r="L325" s="181"/>
      <c r="M325" s="182" t="s">
        <v>1</v>
      </c>
      <c r="N325" s="183" t="s">
        <v>45</v>
      </c>
      <c r="O325" s="55"/>
      <c r="P325" s="169">
        <f t="shared" si="91"/>
        <v>0</v>
      </c>
      <c r="Q325" s="169">
        <v>2E-3</v>
      </c>
      <c r="R325" s="169">
        <f t="shared" si="92"/>
        <v>2.3283999999999999E-2</v>
      </c>
      <c r="S325" s="169">
        <v>0</v>
      </c>
      <c r="T325" s="170">
        <f t="shared" si="93"/>
        <v>0</v>
      </c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R325" s="171" t="s">
        <v>320</v>
      </c>
      <c r="AT325" s="171" t="s">
        <v>214</v>
      </c>
      <c r="AU325" s="171" t="s">
        <v>204</v>
      </c>
      <c r="AY325" s="14" t="s">
        <v>196</v>
      </c>
      <c r="BE325" s="172">
        <f t="shared" si="94"/>
        <v>0</v>
      </c>
      <c r="BF325" s="172">
        <f t="shared" si="95"/>
        <v>0</v>
      </c>
      <c r="BG325" s="172">
        <f t="shared" si="96"/>
        <v>0</v>
      </c>
      <c r="BH325" s="172">
        <f t="shared" si="97"/>
        <v>0</v>
      </c>
      <c r="BI325" s="172">
        <f t="shared" si="98"/>
        <v>0</v>
      </c>
      <c r="BJ325" s="14" t="s">
        <v>204</v>
      </c>
      <c r="BK325" s="172">
        <f t="shared" si="99"/>
        <v>0</v>
      </c>
      <c r="BL325" s="14" t="s">
        <v>265</v>
      </c>
      <c r="BM325" s="171" t="s">
        <v>869</v>
      </c>
    </row>
    <row r="326" spans="1:65" s="2" customFormat="1" ht="16.5" customHeight="1">
      <c r="A326" s="29"/>
      <c r="B326" s="158"/>
      <c r="C326" s="159" t="s">
        <v>870</v>
      </c>
      <c r="D326" s="159" t="s">
        <v>199</v>
      </c>
      <c r="E326" s="160" t="s">
        <v>871</v>
      </c>
      <c r="F326" s="161" t="s">
        <v>872</v>
      </c>
      <c r="G326" s="162" t="s">
        <v>208</v>
      </c>
      <c r="H326" s="163">
        <v>0.54</v>
      </c>
      <c r="I326" s="164"/>
      <c r="J326" s="165">
        <f t="shared" si="90"/>
        <v>0</v>
      </c>
      <c r="K326" s="166"/>
      <c r="L326" s="30"/>
      <c r="M326" s="167" t="s">
        <v>1</v>
      </c>
      <c r="N326" s="168" t="s">
        <v>45</v>
      </c>
      <c r="O326" s="55"/>
      <c r="P326" s="169">
        <f t="shared" si="91"/>
        <v>0</v>
      </c>
      <c r="Q326" s="169">
        <v>3.0000000000000001E-3</v>
      </c>
      <c r="R326" s="169">
        <f t="shared" si="92"/>
        <v>1.6200000000000001E-3</v>
      </c>
      <c r="S326" s="169">
        <v>0</v>
      </c>
      <c r="T326" s="170">
        <f t="shared" si="93"/>
        <v>0</v>
      </c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R326" s="171" t="s">
        <v>265</v>
      </c>
      <c r="AT326" s="171" t="s">
        <v>199</v>
      </c>
      <c r="AU326" s="171" t="s">
        <v>204</v>
      </c>
      <c r="AY326" s="14" t="s">
        <v>196</v>
      </c>
      <c r="BE326" s="172">
        <f t="shared" si="94"/>
        <v>0</v>
      </c>
      <c r="BF326" s="172">
        <f t="shared" si="95"/>
        <v>0</v>
      </c>
      <c r="BG326" s="172">
        <f t="shared" si="96"/>
        <v>0</v>
      </c>
      <c r="BH326" s="172">
        <f t="shared" si="97"/>
        <v>0</v>
      </c>
      <c r="BI326" s="172">
        <f t="shared" si="98"/>
        <v>0</v>
      </c>
      <c r="BJ326" s="14" t="s">
        <v>204</v>
      </c>
      <c r="BK326" s="172">
        <f t="shared" si="99"/>
        <v>0</v>
      </c>
      <c r="BL326" s="14" t="s">
        <v>265</v>
      </c>
      <c r="BM326" s="171" t="s">
        <v>873</v>
      </c>
    </row>
    <row r="327" spans="1:65" s="2" customFormat="1" ht="16.5" customHeight="1">
      <c r="A327" s="29"/>
      <c r="B327" s="158"/>
      <c r="C327" s="173" t="s">
        <v>874</v>
      </c>
      <c r="D327" s="173" t="s">
        <v>214</v>
      </c>
      <c r="E327" s="174" t="s">
        <v>875</v>
      </c>
      <c r="F327" s="175" t="s">
        <v>876</v>
      </c>
      <c r="G327" s="176" t="s">
        <v>208</v>
      </c>
      <c r="H327" s="177">
        <v>0.56699999999999995</v>
      </c>
      <c r="I327" s="178"/>
      <c r="J327" s="179">
        <f t="shared" si="90"/>
        <v>0</v>
      </c>
      <c r="K327" s="180"/>
      <c r="L327" s="181"/>
      <c r="M327" s="182" t="s">
        <v>1</v>
      </c>
      <c r="N327" s="183" t="s">
        <v>45</v>
      </c>
      <c r="O327" s="55"/>
      <c r="P327" s="169">
        <f t="shared" si="91"/>
        <v>0</v>
      </c>
      <c r="Q327" s="169">
        <v>1.4E-3</v>
      </c>
      <c r="R327" s="169">
        <f t="shared" si="92"/>
        <v>7.9379999999999989E-4</v>
      </c>
      <c r="S327" s="169">
        <v>0</v>
      </c>
      <c r="T327" s="170">
        <f t="shared" si="93"/>
        <v>0</v>
      </c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R327" s="171" t="s">
        <v>320</v>
      </c>
      <c r="AT327" s="171" t="s">
        <v>214</v>
      </c>
      <c r="AU327" s="171" t="s">
        <v>204</v>
      </c>
      <c r="AY327" s="14" t="s">
        <v>196</v>
      </c>
      <c r="BE327" s="172">
        <f t="shared" si="94"/>
        <v>0</v>
      </c>
      <c r="BF327" s="172">
        <f t="shared" si="95"/>
        <v>0</v>
      </c>
      <c r="BG327" s="172">
        <f t="shared" si="96"/>
        <v>0</v>
      </c>
      <c r="BH327" s="172">
        <f t="shared" si="97"/>
        <v>0</v>
      </c>
      <c r="BI327" s="172">
        <f t="shared" si="98"/>
        <v>0</v>
      </c>
      <c r="BJ327" s="14" t="s">
        <v>204</v>
      </c>
      <c r="BK327" s="172">
        <f t="shared" si="99"/>
        <v>0</v>
      </c>
      <c r="BL327" s="14" t="s">
        <v>265</v>
      </c>
      <c r="BM327" s="171" t="s">
        <v>877</v>
      </c>
    </row>
    <row r="328" spans="1:65" s="2" customFormat="1" ht="21.75" customHeight="1">
      <c r="A328" s="29"/>
      <c r="B328" s="158"/>
      <c r="C328" s="159" t="s">
        <v>878</v>
      </c>
      <c r="D328" s="159" t="s">
        <v>199</v>
      </c>
      <c r="E328" s="160" t="s">
        <v>879</v>
      </c>
      <c r="F328" s="161" t="s">
        <v>880</v>
      </c>
      <c r="G328" s="162" t="s">
        <v>208</v>
      </c>
      <c r="H328" s="163">
        <v>431.37</v>
      </c>
      <c r="I328" s="164"/>
      <c r="J328" s="165">
        <f t="shared" si="90"/>
        <v>0</v>
      </c>
      <c r="K328" s="166"/>
      <c r="L328" s="30"/>
      <c r="M328" s="167" t="s">
        <v>1</v>
      </c>
      <c r="N328" s="168" t="s">
        <v>45</v>
      </c>
      <c r="O328" s="55"/>
      <c r="P328" s="169">
        <f t="shared" si="91"/>
        <v>0</v>
      </c>
      <c r="Q328" s="169">
        <v>0</v>
      </c>
      <c r="R328" s="169">
        <f t="shared" si="92"/>
        <v>0</v>
      </c>
      <c r="S328" s="169">
        <v>2.3E-2</v>
      </c>
      <c r="T328" s="170">
        <f t="shared" si="93"/>
        <v>9.9215099999999996</v>
      </c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R328" s="171" t="s">
        <v>265</v>
      </c>
      <c r="AT328" s="171" t="s">
        <v>199</v>
      </c>
      <c r="AU328" s="171" t="s">
        <v>204</v>
      </c>
      <c r="AY328" s="14" t="s">
        <v>196</v>
      </c>
      <c r="BE328" s="172">
        <f t="shared" si="94"/>
        <v>0</v>
      </c>
      <c r="BF328" s="172">
        <f t="shared" si="95"/>
        <v>0</v>
      </c>
      <c r="BG328" s="172">
        <f t="shared" si="96"/>
        <v>0</v>
      </c>
      <c r="BH328" s="172">
        <f t="shared" si="97"/>
        <v>0</v>
      </c>
      <c r="BI328" s="172">
        <f t="shared" si="98"/>
        <v>0</v>
      </c>
      <c r="BJ328" s="14" t="s">
        <v>204</v>
      </c>
      <c r="BK328" s="172">
        <f t="shared" si="99"/>
        <v>0</v>
      </c>
      <c r="BL328" s="14" t="s">
        <v>265</v>
      </c>
      <c r="BM328" s="171" t="s">
        <v>881</v>
      </c>
    </row>
    <row r="329" spans="1:65" s="2" customFormat="1" ht="16.5" customHeight="1">
      <c r="A329" s="29"/>
      <c r="B329" s="158"/>
      <c r="C329" s="159" t="s">
        <v>882</v>
      </c>
      <c r="D329" s="159" t="s">
        <v>199</v>
      </c>
      <c r="E329" s="160" t="s">
        <v>883</v>
      </c>
      <c r="F329" s="161" t="s">
        <v>884</v>
      </c>
      <c r="G329" s="162" t="s">
        <v>208</v>
      </c>
      <c r="H329" s="163">
        <v>9.3870000000000005</v>
      </c>
      <c r="I329" s="164"/>
      <c r="J329" s="165">
        <f t="shared" si="90"/>
        <v>0</v>
      </c>
      <c r="K329" s="166"/>
      <c r="L329" s="30"/>
      <c r="M329" s="167" t="s">
        <v>1</v>
      </c>
      <c r="N329" s="168" t="s">
        <v>45</v>
      </c>
      <c r="O329" s="55"/>
      <c r="P329" s="169">
        <f t="shared" si="91"/>
        <v>0</v>
      </c>
      <c r="Q329" s="169">
        <v>1.16E-3</v>
      </c>
      <c r="R329" s="169">
        <f t="shared" si="92"/>
        <v>1.088892E-2</v>
      </c>
      <c r="S329" s="169">
        <v>0</v>
      </c>
      <c r="T329" s="170">
        <f t="shared" si="93"/>
        <v>0</v>
      </c>
      <c r="U329" s="29"/>
      <c r="V329" s="29"/>
      <c r="W329" s="29"/>
      <c r="X329" s="29"/>
      <c r="Y329" s="29"/>
      <c r="Z329" s="29"/>
      <c r="AA329" s="29"/>
      <c r="AB329" s="29"/>
      <c r="AC329" s="29"/>
      <c r="AD329" s="29"/>
      <c r="AE329" s="29"/>
      <c r="AR329" s="171" t="s">
        <v>265</v>
      </c>
      <c r="AT329" s="171" t="s">
        <v>199</v>
      </c>
      <c r="AU329" s="171" t="s">
        <v>204</v>
      </c>
      <c r="AY329" s="14" t="s">
        <v>196</v>
      </c>
      <c r="BE329" s="172">
        <f t="shared" si="94"/>
        <v>0</v>
      </c>
      <c r="BF329" s="172">
        <f t="shared" si="95"/>
        <v>0</v>
      </c>
      <c r="BG329" s="172">
        <f t="shared" si="96"/>
        <v>0</v>
      </c>
      <c r="BH329" s="172">
        <f t="shared" si="97"/>
        <v>0</v>
      </c>
      <c r="BI329" s="172">
        <f t="shared" si="98"/>
        <v>0</v>
      </c>
      <c r="BJ329" s="14" t="s">
        <v>204</v>
      </c>
      <c r="BK329" s="172">
        <f t="shared" si="99"/>
        <v>0</v>
      </c>
      <c r="BL329" s="14" t="s">
        <v>265</v>
      </c>
      <c r="BM329" s="171" t="s">
        <v>885</v>
      </c>
    </row>
    <row r="330" spans="1:65" s="2" customFormat="1" ht="16.5" customHeight="1">
      <c r="A330" s="29"/>
      <c r="B330" s="158"/>
      <c r="C330" s="173" t="s">
        <v>886</v>
      </c>
      <c r="D330" s="173" t="s">
        <v>214</v>
      </c>
      <c r="E330" s="174" t="s">
        <v>887</v>
      </c>
      <c r="F330" s="175" t="s">
        <v>888</v>
      </c>
      <c r="G330" s="176" t="s">
        <v>208</v>
      </c>
      <c r="H330" s="177">
        <v>1.998</v>
      </c>
      <c r="I330" s="178"/>
      <c r="J330" s="179">
        <f t="shared" si="90"/>
        <v>0</v>
      </c>
      <c r="K330" s="180"/>
      <c r="L330" s="181"/>
      <c r="M330" s="182" t="s">
        <v>1</v>
      </c>
      <c r="N330" s="183" t="s">
        <v>45</v>
      </c>
      <c r="O330" s="55"/>
      <c r="P330" s="169">
        <f t="shared" si="91"/>
        <v>0</v>
      </c>
      <c r="Q330" s="169">
        <v>4.1000000000000003E-3</v>
      </c>
      <c r="R330" s="169">
        <f t="shared" si="92"/>
        <v>8.1918000000000008E-3</v>
      </c>
      <c r="S330" s="169">
        <v>0</v>
      </c>
      <c r="T330" s="170">
        <f t="shared" si="93"/>
        <v>0</v>
      </c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  <c r="AR330" s="171" t="s">
        <v>320</v>
      </c>
      <c r="AT330" s="171" t="s">
        <v>214</v>
      </c>
      <c r="AU330" s="171" t="s">
        <v>204</v>
      </c>
      <c r="AY330" s="14" t="s">
        <v>196</v>
      </c>
      <c r="BE330" s="172">
        <f t="shared" si="94"/>
        <v>0</v>
      </c>
      <c r="BF330" s="172">
        <f t="shared" si="95"/>
        <v>0</v>
      </c>
      <c r="BG330" s="172">
        <f t="shared" si="96"/>
        <v>0</v>
      </c>
      <c r="BH330" s="172">
        <f t="shared" si="97"/>
        <v>0</v>
      </c>
      <c r="BI330" s="172">
        <f t="shared" si="98"/>
        <v>0</v>
      </c>
      <c r="BJ330" s="14" t="s">
        <v>204</v>
      </c>
      <c r="BK330" s="172">
        <f t="shared" si="99"/>
        <v>0</v>
      </c>
      <c r="BL330" s="14" t="s">
        <v>265</v>
      </c>
      <c r="BM330" s="171" t="s">
        <v>889</v>
      </c>
    </row>
    <row r="331" spans="1:65" s="2" customFormat="1" ht="16.5" customHeight="1">
      <c r="A331" s="29"/>
      <c r="B331" s="158"/>
      <c r="C331" s="173" t="s">
        <v>890</v>
      </c>
      <c r="D331" s="173" t="s">
        <v>214</v>
      </c>
      <c r="E331" s="174" t="s">
        <v>891</v>
      </c>
      <c r="F331" s="175" t="s">
        <v>892</v>
      </c>
      <c r="G331" s="176" t="s">
        <v>202</v>
      </c>
      <c r="H331" s="177">
        <v>0.92200000000000004</v>
      </c>
      <c r="I331" s="178"/>
      <c r="J331" s="179">
        <f t="shared" si="90"/>
        <v>0</v>
      </c>
      <c r="K331" s="180"/>
      <c r="L331" s="181"/>
      <c r="M331" s="182" t="s">
        <v>1</v>
      </c>
      <c r="N331" s="183" t="s">
        <v>45</v>
      </c>
      <c r="O331" s="55"/>
      <c r="P331" s="169">
        <f t="shared" si="91"/>
        <v>0</v>
      </c>
      <c r="Q331" s="169">
        <v>0.03</v>
      </c>
      <c r="R331" s="169">
        <f t="shared" si="92"/>
        <v>2.7660000000000001E-2</v>
      </c>
      <c r="S331" s="169">
        <v>0</v>
      </c>
      <c r="T331" s="170">
        <f t="shared" si="93"/>
        <v>0</v>
      </c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29"/>
      <c r="AR331" s="171" t="s">
        <v>320</v>
      </c>
      <c r="AT331" s="171" t="s">
        <v>214</v>
      </c>
      <c r="AU331" s="171" t="s">
        <v>204</v>
      </c>
      <c r="AY331" s="14" t="s">
        <v>196</v>
      </c>
      <c r="BE331" s="172">
        <f t="shared" si="94"/>
        <v>0</v>
      </c>
      <c r="BF331" s="172">
        <f t="shared" si="95"/>
        <v>0</v>
      </c>
      <c r="BG331" s="172">
        <f t="shared" si="96"/>
        <v>0</v>
      </c>
      <c r="BH331" s="172">
        <f t="shared" si="97"/>
        <v>0</v>
      </c>
      <c r="BI331" s="172">
        <f t="shared" si="98"/>
        <v>0</v>
      </c>
      <c r="BJ331" s="14" t="s">
        <v>204</v>
      </c>
      <c r="BK331" s="172">
        <f t="shared" si="99"/>
        <v>0</v>
      </c>
      <c r="BL331" s="14" t="s">
        <v>265</v>
      </c>
      <c r="BM331" s="171" t="s">
        <v>893</v>
      </c>
    </row>
    <row r="332" spans="1:65" s="2" customFormat="1" ht="16.5" customHeight="1">
      <c r="A332" s="29"/>
      <c r="B332" s="158"/>
      <c r="C332" s="159" t="s">
        <v>894</v>
      </c>
      <c r="D332" s="159" t="s">
        <v>199</v>
      </c>
      <c r="E332" s="160" t="s">
        <v>895</v>
      </c>
      <c r="F332" s="161" t="s">
        <v>896</v>
      </c>
      <c r="G332" s="162" t="s">
        <v>208</v>
      </c>
      <c r="H332" s="163">
        <v>120.04</v>
      </c>
      <c r="I332" s="164"/>
      <c r="J332" s="165">
        <f t="shared" si="90"/>
        <v>0</v>
      </c>
      <c r="K332" s="166"/>
      <c r="L332" s="30"/>
      <c r="M332" s="167" t="s">
        <v>1</v>
      </c>
      <c r="N332" s="168" t="s">
        <v>45</v>
      </c>
      <c r="O332" s="55"/>
      <c r="P332" s="169">
        <f t="shared" si="91"/>
        <v>0</v>
      </c>
      <c r="Q332" s="169">
        <v>1.2E-4</v>
      </c>
      <c r="R332" s="169">
        <f t="shared" si="92"/>
        <v>1.4404800000000001E-2</v>
      </c>
      <c r="S332" s="169">
        <v>0</v>
      </c>
      <c r="T332" s="170">
        <f t="shared" si="93"/>
        <v>0</v>
      </c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29"/>
      <c r="AR332" s="171" t="s">
        <v>265</v>
      </c>
      <c r="AT332" s="171" t="s">
        <v>199</v>
      </c>
      <c r="AU332" s="171" t="s">
        <v>204</v>
      </c>
      <c r="AY332" s="14" t="s">
        <v>196</v>
      </c>
      <c r="BE332" s="172">
        <f t="shared" si="94"/>
        <v>0</v>
      </c>
      <c r="BF332" s="172">
        <f t="shared" si="95"/>
        <v>0</v>
      </c>
      <c r="BG332" s="172">
        <f t="shared" si="96"/>
        <v>0</v>
      </c>
      <c r="BH332" s="172">
        <f t="shared" si="97"/>
        <v>0</v>
      </c>
      <c r="BI332" s="172">
        <f t="shared" si="98"/>
        <v>0</v>
      </c>
      <c r="BJ332" s="14" t="s">
        <v>204</v>
      </c>
      <c r="BK332" s="172">
        <f t="shared" si="99"/>
        <v>0</v>
      </c>
      <c r="BL332" s="14" t="s">
        <v>265</v>
      </c>
      <c r="BM332" s="171" t="s">
        <v>897</v>
      </c>
    </row>
    <row r="333" spans="1:65" s="2" customFormat="1" ht="16.5" customHeight="1">
      <c r="A333" s="29"/>
      <c r="B333" s="158"/>
      <c r="C333" s="173" t="s">
        <v>898</v>
      </c>
      <c r="D333" s="173" t="s">
        <v>214</v>
      </c>
      <c r="E333" s="174" t="s">
        <v>867</v>
      </c>
      <c r="F333" s="175" t="s">
        <v>868</v>
      </c>
      <c r="G333" s="176" t="s">
        <v>208</v>
      </c>
      <c r="H333" s="177">
        <v>90.77</v>
      </c>
      <c r="I333" s="178"/>
      <c r="J333" s="179">
        <f t="shared" si="90"/>
        <v>0</v>
      </c>
      <c r="K333" s="180"/>
      <c r="L333" s="181"/>
      <c r="M333" s="182" t="s">
        <v>1</v>
      </c>
      <c r="N333" s="183" t="s">
        <v>45</v>
      </c>
      <c r="O333" s="55"/>
      <c r="P333" s="169">
        <f t="shared" si="91"/>
        <v>0</v>
      </c>
      <c r="Q333" s="169">
        <v>2E-3</v>
      </c>
      <c r="R333" s="169">
        <f t="shared" si="92"/>
        <v>0.18154000000000001</v>
      </c>
      <c r="S333" s="169">
        <v>0</v>
      </c>
      <c r="T333" s="170">
        <f t="shared" si="93"/>
        <v>0</v>
      </c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29"/>
      <c r="AR333" s="171" t="s">
        <v>320</v>
      </c>
      <c r="AT333" s="171" t="s">
        <v>214</v>
      </c>
      <c r="AU333" s="171" t="s">
        <v>204</v>
      </c>
      <c r="AY333" s="14" t="s">
        <v>196</v>
      </c>
      <c r="BE333" s="172">
        <f t="shared" si="94"/>
        <v>0</v>
      </c>
      <c r="BF333" s="172">
        <f t="shared" si="95"/>
        <v>0</v>
      </c>
      <c r="BG333" s="172">
        <f t="shared" si="96"/>
        <v>0</v>
      </c>
      <c r="BH333" s="172">
        <f t="shared" si="97"/>
        <v>0</v>
      </c>
      <c r="BI333" s="172">
        <f t="shared" si="98"/>
        <v>0</v>
      </c>
      <c r="BJ333" s="14" t="s">
        <v>204</v>
      </c>
      <c r="BK333" s="172">
        <f t="shared" si="99"/>
        <v>0</v>
      </c>
      <c r="BL333" s="14" t="s">
        <v>265</v>
      </c>
      <c r="BM333" s="171" t="s">
        <v>899</v>
      </c>
    </row>
    <row r="334" spans="1:65" s="2" customFormat="1" ht="16.5" customHeight="1">
      <c r="A334" s="29"/>
      <c r="B334" s="158"/>
      <c r="C334" s="173" t="s">
        <v>900</v>
      </c>
      <c r="D334" s="173" t="s">
        <v>214</v>
      </c>
      <c r="E334" s="174" t="s">
        <v>901</v>
      </c>
      <c r="F334" s="175" t="s">
        <v>902</v>
      </c>
      <c r="G334" s="176" t="s">
        <v>208</v>
      </c>
      <c r="H334" s="177">
        <v>31.670999999999999</v>
      </c>
      <c r="I334" s="178"/>
      <c r="J334" s="179">
        <f t="shared" si="90"/>
        <v>0</v>
      </c>
      <c r="K334" s="180"/>
      <c r="L334" s="181"/>
      <c r="M334" s="182" t="s">
        <v>1</v>
      </c>
      <c r="N334" s="183" t="s">
        <v>45</v>
      </c>
      <c r="O334" s="55"/>
      <c r="P334" s="169">
        <f t="shared" si="91"/>
        <v>0</v>
      </c>
      <c r="Q334" s="169">
        <v>1.1999999999999999E-3</v>
      </c>
      <c r="R334" s="169">
        <f t="shared" si="92"/>
        <v>3.8005199999999996E-2</v>
      </c>
      <c r="S334" s="169">
        <v>0</v>
      </c>
      <c r="T334" s="170">
        <f t="shared" si="93"/>
        <v>0</v>
      </c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29"/>
      <c r="AR334" s="171" t="s">
        <v>320</v>
      </c>
      <c r="AT334" s="171" t="s">
        <v>214</v>
      </c>
      <c r="AU334" s="171" t="s">
        <v>204</v>
      </c>
      <c r="AY334" s="14" t="s">
        <v>196</v>
      </c>
      <c r="BE334" s="172">
        <f t="shared" si="94"/>
        <v>0</v>
      </c>
      <c r="BF334" s="172">
        <f t="shared" si="95"/>
        <v>0</v>
      </c>
      <c r="BG334" s="172">
        <f t="shared" si="96"/>
        <v>0</v>
      </c>
      <c r="BH334" s="172">
        <f t="shared" si="97"/>
        <v>0</v>
      </c>
      <c r="BI334" s="172">
        <f t="shared" si="98"/>
        <v>0</v>
      </c>
      <c r="BJ334" s="14" t="s">
        <v>204</v>
      </c>
      <c r="BK334" s="172">
        <f t="shared" si="99"/>
        <v>0</v>
      </c>
      <c r="BL334" s="14" t="s">
        <v>265</v>
      </c>
      <c r="BM334" s="171" t="s">
        <v>903</v>
      </c>
    </row>
    <row r="335" spans="1:65" s="2" customFormat="1" ht="16.5" customHeight="1">
      <c r="A335" s="29"/>
      <c r="B335" s="158"/>
      <c r="C335" s="159" t="s">
        <v>904</v>
      </c>
      <c r="D335" s="159" t="s">
        <v>199</v>
      </c>
      <c r="E335" s="160" t="s">
        <v>895</v>
      </c>
      <c r="F335" s="161" t="s">
        <v>896</v>
      </c>
      <c r="G335" s="162" t="s">
        <v>208</v>
      </c>
      <c r="H335" s="163">
        <v>1345.5419999999999</v>
      </c>
      <c r="I335" s="164"/>
      <c r="J335" s="165">
        <f t="shared" si="90"/>
        <v>0</v>
      </c>
      <c r="K335" s="166"/>
      <c r="L335" s="30"/>
      <c r="M335" s="167" t="s">
        <v>1</v>
      </c>
      <c r="N335" s="168" t="s">
        <v>45</v>
      </c>
      <c r="O335" s="55"/>
      <c r="P335" s="169">
        <f t="shared" si="91"/>
        <v>0</v>
      </c>
      <c r="Q335" s="169">
        <v>1.2E-4</v>
      </c>
      <c r="R335" s="169">
        <f t="shared" si="92"/>
        <v>0.16146504</v>
      </c>
      <c r="S335" s="169">
        <v>0</v>
      </c>
      <c r="T335" s="170">
        <f t="shared" si="93"/>
        <v>0</v>
      </c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29"/>
      <c r="AR335" s="171" t="s">
        <v>265</v>
      </c>
      <c r="AT335" s="171" t="s">
        <v>199</v>
      </c>
      <c r="AU335" s="171" t="s">
        <v>204</v>
      </c>
      <c r="AY335" s="14" t="s">
        <v>196</v>
      </c>
      <c r="BE335" s="172">
        <f t="shared" si="94"/>
        <v>0</v>
      </c>
      <c r="BF335" s="172">
        <f t="shared" si="95"/>
        <v>0</v>
      </c>
      <c r="BG335" s="172">
        <f t="shared" si="96"/>
        <v>0</v>
      </c>
      <c r="BH335" s="172">
        <f t="shared" si="97"/>
        <v>0</v>
      </c>
      <c r="BI335" s="172">
        <f t="shared" si="98"/>
        <v>0</v>
      </c>
      <c r="BJ335" s="14" t="s">
        <v>204</v>
      </c>
      <c r="BK335" s="172">
        <f t="shared" si="99"/>
        <v>0</v>
      </c>
      <c r="BL335" s="14" t="s">
        <v>265</v>
      </c>
      <c r="BM335" s="171" t="s">
        <v>905</v>
      </c>
    </row>
    <row r="336" spans="1:65" s="2" customFormat="1" ht="16.5" customHeight="1">
      <c r="A336" s="29"/>
      <c r="B336" s="158"/>
      <c r="C336" s="173" t="s">
        <v>906</v>
      </c>
      <c r="D336" s="173" t="s">
        <v>214</v>
      </c>
      <c r="E336" s="174" t="s">
        <v>867</v>
      </c>
      <c r="F336" s="175" t="s">
        <v>868</v>
      </c>
      <c r="G336" s="176" t="s">
        <v>208</v>
      </c>
      <c r="H336" s="177">
        <v>711.56200000000001</v>
      </c>
      <c r="I336" s="178"/>
      <c r="J336" s="179">
        <f t="shared" si="90"/>
        <v>0</v>
      </c>
      <c r="K336" s="180"/>
      <c r="L336" s="181"/>
      <c r="M336" s="182" t="s">
        <v>1</v>
      </c>
      <c r="N336" s="183" t="s">
        <v>45</v>
      </c>
      <c r="O336" s="55"/>
      <c r="P336" s="169">
        <f t="shared" si="91"/>
        <v>0</v>
      </c>
      <c r="Q336" s="169">
        <v>2E-3</v>
      </c>
      <c r="R336" s="169">
        <f t="shared" si="92"/>
        <v>1.4231240000000001</v>
      </c>
      <c r="S336" s="169">
        <v>0</v>
      </c>
      <c r="T336" s="170">
        <f t="shared" si="93"/>
        <v>0</v>
      </c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29"/>
      <c r="AR336" s="171" t="s">
        <v>320</v>
      </c>
      <c r="AT336" s="171" t="s">
        <v>214</v>
      </c>
      <c r="AU336" s="171" t="s">
        <v>204</v>
      </c>
      <c r="AY336" s="14" t="s">
        <v>196</v>
      </c>
      <c r="BE336" s="172">
        <f t="shared" si="94"/>
        <v>0</v>
      </c>
      <c r="BF336" s="172">
        <f t="shared" si="95"/>
        <v>0</v>
      </c>
      <c r="BG336" s="172">
        <f t="shared" si="96"/>
        <v>0</v>
      </c>
      <c r="BH336" s="172">
        <f t="shared" si="97"/>
        <v>0</v>
      </c>
      <c r="BI336" s="172">
        <f t="shared" si="98"/>
        <v>0</v>
      </c>
      <c r="BJ336" s="14" t="s">
        <v>204</v>
      </c>
      <c r="BK336" s="172">
        <f t="shared" si="99"/>
        <v>0</v>
      </c>
      <c r="BL336" s="14" t="s">
        <v>265</v>
      </c>
      <c r="BM336" s="171" t="s">
        <v>907</v>
      </c>
    </row>
    <row r="337" spans="1:65" s="2" customFormat="1" ht="16.5" customHeight="1">
      <c r="A337" s="29"/>
      <c r="B337" s="158"/>
      <c r="C337" s="173" t="s">
        <v>908</v>
      </c>
      <c r="D337" s="173" t="s">
        <v>214</v>
      </c>
      <c r="E337" s="174" t="s">
        <v>909</v>
      </c>
      <c r="F337" s="175" t="s">
        <v>910</v>
      </c>
      <c r="G337" s="176" t="s">
        <v>208</v>
      </c>
      <c r="H337" s="177">
        <v>660.89200000000005</v>
      </c>
      <c r="I337" s="178"/>
      <c r="J337" s="179">
        <f t="shared" si="90"/>
        <v>0</v>
      </c>
      <c r="K337" s="180"/>
      <c r="L337" s="181"/>
      <c r="M337" s="182" t="s">
        <v>1</v>
      </c>
      <c r="N337" s="183" t="s">
        <v>45</v>
      </c>
      <c r="O337" s="55"/>
      <c r="P337" s="169">
        <f t="shared" si="91"/>
        <v>0</v>
      </c>
      <c r="Q337" s="169">
        <v>2.5000000000000001E-3</v>
      </c>
      <c r="R337" s="169">
        <f t="shared" si="92"/>
        <v>1.6522300000000001</v>
      </c>
      <c r="S337" s="169">
        <v>0</v>
      </c>
      <c r="T337" s="170">
        <f t="shared" si="93"/>
        <v>0</v>
      </c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29"/>
      <c r="AR337" s="171" t="s">
        <v>320</v>
      </c>
      <c r="AT337" s="171" t="s">
        <v>214</v>
      </c>
      <c r="AU337" s="171" t="s">
        <v>204</v>
      </c>
      <c r="AY337" s="14" t="s">
        <v>196</v>
      </c>
      <c r="BE337" s="172">
        <f t="shared" si="94"/>
        <v>0</v>
      </c>
      <c r="BF337" s="172">
        <f t="shared" si="95"/>
        <v>0</v>
      </c>
      <c r="BG337" s="172">
        <f t="shared" si="96"/>
        <v>0</v>
      </c>
      <c r="BH337" s="172">
        <f t="shared" si="97"/>
        <v>0</v>
      </c>
      <c r="BI337" s="172">
        <f t="shared" si="98"/>
        <v>0</v>
      </c>
      <c r="BJ337" s="14" t="s">
        <v>204</v>
      </c>
      <c r="BK337" s="172">
        <f t="shared" si="99"/>
        <v>0</v>
      </c>
      <c r="BL337" s="14" t="s">
        <v>265</v>
      </c>
      <c r="BM337" s="171" t="s">
        <v>911</v>
      </c>
    </row>
    <row r="338" spans="1:65" s="2" customFormat="1" ht="16.5" customHeight="1">
      <c r="A338" s="29"/>
      <c r="B338" s="158"/>
      <c r="C338" s="159" t="s">
        <v>912</v>
      </c>
      <c r="D338" s="159" t="s">
        <v>199</v>
      </c>
      <c r="E338" s="160" t="s">
        <v>913</v>
      </c>
      <c r="F338" s="161" t="s">
        <v>914</v>
      </c>
      <c r="G338" s="162" t="s">
        <v>222</v>
      </c>
      <c r="H338" s="163">
        <v>31.32</v>
      </c>
      <c r="I338" s="164"/>
      <c r="J338" s="165">
        <f t="shared" si="90"/>
        <v>0</v>
      </c>
      <c r="K338" s="166"/>
      <c r="L338" s="30"/>
      <c r="M338" s="167" t="s">
        <v>1</v>
      </c>
      <c r="N338" s="168" t="s">
        <v>45</v>
      </c>
      <c r="O338" s="55"/>
      <c r="P338" s="169">
        <f t="shared" si="91"/>
        <v>0</v>
      </c>
      <c r="Q338" s="169">
        <v>3.0000000000000001E-5</v>
      </c>
      <c r="R338" s="169">
        <f t="shared" si="92"/>
        <v>9.3960000000000007E-4</v>
      </c>
      <c r="S338" s="169">
        <v>0</v>
      </c>
      <c r="T338" s="170">
        <f t="shared" si="93"/>
        <v>0</v>
      </c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29"/>
      <c r="AR338" s="171" t="s">
        <v>265</v>
      </c>
      <c r="AT338" s="171" t="s">
        <v>199</v>
      </c>
      <c r="AU338" s="171" t="s">
        <v>204</v>
      </c>
      <c r="AY338" s="14" t="s">
        <v>196</v>
      </c>
      <c r="BE338" s="172">
        <f t="shared" si="94"/>
        <v>0</v>
      </c>
      <c r="BF338" s="172">
        <f t="shared" si="95"/>
        <v>0</v>
      </c>
      <c r="BG338" s="172">
        <f t="shared" si="96"/>
        <v>0</v>
      </c>
      <c r="BH338" s="172">
        <f t="shared" si="97"/>
        <v>0</v>
      </c>
      <c r="BI338" s="172">
        <f t="shared" si="98"/>
        <v>0</v>
      </c>
      <c r="BJ338" s="14" t="s">
        <v>204</v>
      </c>
      <c r="BK338" s="172">
        <f t="shared" si="99"/>
        <v>0</v>
      </c>
      <c r="BL338" s="14" t="s">
        <v>265</v>
      </c>
      <c r="BM338" s="171" t="s">
        <v>915</v>
      </c>
    </row>
    <row r="339" spans="1:65" s="2" customFormat="1" ht="16.5" customHeight="1">
      <c r="A339" s="29"/>
      <c r="B339" s="158"/>
      <c r="C339" s="173" t="s">
        <v>916</v>
      </c>
      <c r="D339" s="173" t="s">
        <v>214</v>
      </c>
      <c r="E339" s="174" t="s">
        <v>917</v>
      </c>
      <c r="F339" s="175" t="s">
        <v>918</v>
      </c>
      <c r="G339" s="176" t="s">
        <v>222</v>
      </c>
      <c r="H339" s="177">
        <v>31.32</v>
      </c>
      <c r="I339" s="178"/>
      <c r="J339" s="179">
        <f t="shared" si="90"/>
        <v>0</v>
      </c>
      <c r="K339" s="180"/>
      <c r="L339" s="181"/>
      <c r="M339" s="182" t="s">
        <v>1</v>
      </c>
      <c r="N339" s="183" t="s">
        <v>45</v>
      </c>
      <c r="O339" s="55"/>
      <c r="P339" s="169">
        <f t="shared" si="91"/>
        <v>0</v>
      </c>
      <c r="Q339" s="169">
        <v>5.5000000000000003E-4</v>
      </c>
      <c r="R339" s="169">
        <f t="shared" si="92"/>
        <v>1.7226000000000002E-2</v>
      </c>
      <c r="S339" s="169">
        <v>0</v>
      </c>
      <c r="T339" s="170">
        <f t="shared" si="93"/>
        <v>0</v>
      </c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29"/>
      <c r="AR339" s="171" t="s">
        <v>320</v>
      </c>
      <c r="AT339" s="171" t="s">
        <v>214</v>
      </c>
      <c r="AU339" s="171" t="s">
        <v>204</v>
      </c>
      <c r="AY339" s="14" t="s">
        <v>196</v>
      </c>
      <c r="BE339" s="172">
        <f t="shared" si="94"/>
        <v>0</v>
      </c>
      <c r="BF339" s="172">
        <f t="shared" si="95"/>
        <v>0</v>
      </c>
      <c r="BG339" s="172">
        <f t="shared" si="96"/>
        <v>0</v>
      </c>
      <c r="BH339" s="172">
        <f t="shared" si="97"/>
        <v>0</v>
      </c>
      <c r="BI339" s="172">
        <f t="shared" si="98"/>
        <v>0</v>
      </c>
      <c r="BJ339" s="14" t="s">
        <v>204</v>
      </c>
      <c r="BK339" s="172">
        <f t="shared" si="99"/>
        <v>0</v>
      </c>
      <c r="BL339" s="14" t="s">
        <v>265</v>
      </c>
      <c r="BM339" s="171" t="s">
        <v>919</v>
      </c>
    </row>
    <row r="340" spans="1:65" s="2" customFormat="1" ht="16.5" customHeight="1">
      <c r="A340" s="29"/>
      <c r="B340" s="158"/>
      <c r="C340" s="159" t="s">
        <v>920</v>
      </c>
      <c r="D340" s="159" t="s">
        <v>199</v>
      </c>
      <c r="E340" s="160" t="s">
        <v>921</v>
      </c>
      <c r="F340" s="161" t="s">
        <v>922</v>
      </c>
      <c r="G340" s="162" t="s">
        <v>222</v>
      </c>
      <c r="H340" s="163">
        <v>234.75</v>
      </c>
      <c r="I340" s="164"/>
      <c r="J340" s="165">
        <f t="shared" si="90"/>
        <v>0</v>
      </c>
      <c r="K340" s="166"/>
      <c r="L340" s="30"/>
      <c r="M340" s="167" t="s">
        <v>1</v>
      </c>
      <c r="N340" s="168" t="s">
        <v>45</v>
      </c>
      <c r="O340" s="55"/>
      <c r="P340" s="169">
        <f t="shared" si="91"/>
        <v>0</v>
      </c>
      <c r="Q340" s="169">
        <v>1E-4</v>
      </c>
      <c r="R340" s="169">
        <f t="shared" si="92"/>
        <v>2.3475000000000003E-2</v>
      </c>
      <c r="S340" s="169">
        <v>0</v>
      </c>
      <c r="T340" s="170">
        <f t="shared" si="93"/>
        <v>0</v>
      </c>
      <c r="U340" s="29"/>
      <c r="V340" s="29"/>
      <c r="W340" s="29"/>
      <c r="X340" s="29"/>
      <c r="Y340" s="29"/>
      <c r="Z340" s="29"/>
      <c r="AA340" s="29"/>
      <c r="AB340" s="29"/>
      <c r="AC340" s="29"/>
      <c r="AD340" s="29"/>
      <c r="AE340" s="29"/>
      <c r="AR340" s="171" t="s">
        <v>265</v>
      </c>
      <c r="AT340" s="171" t="s">
        <v>199</v>
      </c>
      <c r="AU340" s="171" t="s">
        <v>204</v>
      </c>
      <c r="AY340" s="14" t="s">
        <v>196</v>
      </c>
      <c r="BE340" s="172">
        <f t="shared" si="94"/>
        <v>0</v>
      </c>
      <c r="BF340" s="172">
        <f t="shared" si="95"/>
        <v>0</v>
      </c>
      <c r="BG340" s="172">
        <f t="shared" si="96"/>
        <v>0</v>
      </c>
      <c r="BH340" s="172">
        <f t="shared" si="97"/>
        <v>0</v>
      </c>
      <c r="BI340" s="172">
        <f t="shared" si="98"/>
        <v>0</v>
      </c>
      <c r="BJ340" s="14" t="s">
        <v>204</v>
      </c>
      <c r="BK340" s="172">
        <f t="shared" si="99"/>
        <v>0</v>
      </c>
      <c r="BL340" s="14" t="s">
        <v>265</v>
      </c>
      <c r="BM340" s="171" t="s">
        <v>923</v>
      </c>
    </row>
    <row r="341" spans="1:65" s="2" customFormat="1" ht="16.5" customHeight="1">
      <c r="A341" s="29"/>
      <c r="B341" s="158"/>
      <c r="C341" s="159" t="s">
        <v>924</v>
      </c>
      <c r="D341" s="159" t="s">
        <v>199</v>
      </c>
      <c r="E341" s="160" t="s">
        <v>925</v>
      </c>
      <c r="F341" s="161" t="s">
        <v>926</v>
      </c>
      <c r="G341" s="162" t="s">
        <v>222</v>
      </c>
      <c r="H341" s="163">
        <v>12.75</v>
      </c>
      <c r="I341" s="164"/>
      <c r="J341" s="165">
        <f t="shared" si="90"/>
        <v>0</v>
      </c>
      <c r="K341" s="166"/>
      <c r="L341" s="30"/>
      <c r="M341" s="167" t="s">
        <v>1</v>
      </c>
      <c r="N341" s="168" t="s">
        <v>45</v>
      </c>
      <c r="O341" s="55"/>
      <c r="P341" s="169">
        <f t="shared" si="91"/>
        <v>0</v>
      </c>
      <c r="Q341" s="169">
        <v>1.9000000000000001E-4</v>
      </c>
      <c r="R341" s="169">
        <f t="shared" si="92"/>
        <v>2.4225000000000002E-3</v>
      </c>
      <c r="S341" s="169">
        <v>0</v>
      </c>
      <c r="T341" s="170">
        <f t="shared" si="93"/>
        <v>0</v>
      </c>
      <c r="U341" s="29"/>
      <c r="V341" s="29"/>
      <c r="W341" s="29"/>
      <c r="X341" s="29"/>
      <c r="Y341" s="29"/>
      <c r="Z341" s="29"/>
      <c r="AA341" s="29"/>
      <c r="AB341" s="29"/>
      <c r="AC341" s="29"/>
      <c r="AD341" s="29"/>
      <c r="AE341" s="29"/>
      <c r="AR341" s="171" t="s">
        <v>265</v>
      </c>
      <c r="AT341" s="171" t="s">
        <v>199</v>
      </c>
      <c r="AU341" s="171" t="s">
        <v>204</v>
      </c>
      <c r="AY341" s="14" t="s">
        <v>196</v>
      </c>
      <c r="BE341" s="172">
        <f t="shared" si="94"/>
        <v>0</v>
      </c>
      <c r="BF341" s="172">
        <f t="shared" si="95"/>
        <v>0</v>
      </c>
      <c r="BG341" s="172">
        <f t="shared" si="96"/>
        <v>0</v>
      </c>
      <c r="BH341" s="172">
        <f t="shared" si="97"/>
        <v>0</v>
      </c>
      <c r="BI341" s="172">
        <f t="shared" si="98"/>
        <v>0</v>
      </c>
      <c r="BJ341" s="14" t="s">
        <v>204</v>
      </c>
      <c r="BK341" s="172">
        <f t="shared" si="99"/>
        <v>0</v>
      </c>
      <c r="BL341" s="14" t="s">
        <v>265</v>
      </c>
      <c r="BM341" s="171" t="s">
        <v>927</v>
      </c>
    </row>
    <row r="342" spans="1:65" s="2" customFormat="1" ht="16.5" customHeight="1">
      <c r="A342" s="29"/>
      <c r="B342" s="158"/>
      <c r="C342" s="173" t="s">
        <v>928</v>
      </c>
      <c r="D342" s="173" t="s">
        <v>214</v>
      </c>
      <c r="E342" s="174" t="s">
        <v>929</v>
      </c>
      <c r="F342" s="175" t="s">
        <v>930</v>
      </c>
      <c r="G342" s="176" t="s">
        <v>202</v>
      </c>
      <c r="H342" s="177">
        <v>6.8339999999999996</v>
      </c>
      <c r="I342" s="178"/>
      <c r="J342" s="179">
        <f t="shared" si="90"/>
        <v>0</v>
      </c>
      <c r="K342" s="180"/>
      <c r="L342" s="181"/>
      <c r="M342" s="182" t="s">
        <v>1</v>
      </c>
      <c r="N342" s="183" t="s">
        <v>45</v>
      </c>
      <c r="O342" s="55"/>
      <c r="P342" s="169">
        <f t="shared" si="91"/>
        <v>0</v>
      </c>
      <c r="Q342" s="169">
        <v>0.02</v>
      </c>
      <c r="R342" s="169">
        <f t="shared" si="92"/>
        <v>0.13668</v>
      </c>
      <c r="S342" s="169">
        <v>0</v>
      </c>
      <c r="T342" s="170">
        <f t="shared" si="93"/>
        <v>0</v>
      </c>
      <c r="U342" s="29"/>
      <c r="V342" s="29"/>
      <c r="W342" s="29"/>
      <c r="X342" s="29"/>
      <c r="Y342" s="29"/>
      <c r="Z342" s="29"/>
      <c r="AA342" s="29"/>
      <c r="AB342" s="29"/>
      <c r="AC342" s="29"/>
      <c r="AD342" s="29"/>
      <c r="AE342" s="29"/>
      <c r="AR342" s="171" t="s">
        <v>320</v>
      </c>
      <c r="AT342" s="171" t="s">
        <v>214</v>
      </c>
      <c r="AU342" s="171" t="s">
        <v>204</v>
      </c>
      <c r="AY342" s="14" t="s">
        <v>196</v>
      </c>
      <c r="BE342" s="172">
        <f t="shared" si="94"/>
        <v>0</v>
      </c>
      <c r="BF342" s="172">
        <f t="shared" si="95"/>
        <v>0</v>
      </c>
      <c r="BG342" s="172">
        <f t="shared" si="96"/>
        <v>0</v>
      </c>
      <c r="BH342" s="172">
        <f t="shared" si="97"/>
        <v>0</v>
      </c>
      <c r="BI342" s="172">
        <f t="shared" si="98"/>
        <v>0</v>
      </c>
      <c r="BJ342" s="14" t="s">
        <v>204</v>
      </c>
      <c r="BK342" s="172">
        <f t="shared" si="99"/>
        <v>0</v>
      </c>
      <c r="BL342" s="14" t="s">
        <v>265</v>
      </c>
      <c r="BM342" s="171" t="s">
        <v>931</v>
      </c>
    </row>
    <row r="343" spans="1:65" s="2" customFormat="1" ht="21.75" customHeight="1">
      <c r="A343" s="29"/>
      <c r="B343" s="158"/>
      <c r="C343" s="159" t="s">
        <v>932</v>
      </c>
      <c r="D343" s="159" t="s">
        <v>199</v>
      </c>
      <c r="E343" s="160" t="s">
        <v>933</v>
      </c>
      <c r="F343" s="161" t="s">
        <v>934</v>
      </c>
      <c r="G343" s="162" t="s">
        <v>208</v>
      </c>
      <c r="H343" s="163">
        <v>97.26</v>
      </c>
      <c r="I343" s="164"/>
      <c r="J343" s="165">
        <f t="shared" si="90"/>
        <v>0</v>
      </c>
      <c r="K343" s="166"/>
      <c r="L343" s="30"/>
      <c r="M343" s="167" t="s">
        <v>1</v>
      </c>
      <c r="N343" s="168" t="s">
        <v>45</v>
      </c>
      <c r="O343" s="55"/>
      <c r="P343" s="169">
        <f t="shared" si="91"/>
        <v>0</v>
      </c>
      <c r="Q343" s="169">
        <v>0</v>
      </c>
      <c r="R343" s="169">
        <f t="shared" si="92"/>
        <v>0</v>
      </c>
      <c r="S343" s="169">
        <v>2.2499999999999999E-2</v>
      </c>
      <c r="T343" s="170">
        <f t="shared" si="93"/>
        <v>2.1883500000000002</v>
      </c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29"/>
      <c r="AR343" s="171" t="s">
        <v>265</v>
      </c>
      <c r="AT343" s="171" t="s">
        <v>199</v>
      </c>
      <c r="AU343" s="171" t="s">
        <v>204</v>
      </c>
      <c r="AY343" s="14" t="s">
        <v>196</v>
      </c>
      <c r="BE343" s="172">
        <f t="shared" si="94"/>
        <v>0</v>
      </c>
      <c r="BF343" s="172">
        <f t="shared" si="95"/>
        <v>0</v>
      </c>
      <c r="BG343" s="172">
        <f t="shared" si="96"/>
        <v>0</v>
      </c>
      <c r="BH343" s="172">
        <f t="shared" si="97"/>
        <v>0</v>
      </c>
      <c r="BI343" s="172">
        <f t="shared" si="98"/>
        <v>0</v>
      </c>
      <c r="BJ343" s="14" t="s">
        <v>204</v>
      </c>
      <c r="BK343" s="172">
        <f t="shared" si="99"/>
        <v>0</v>
      </c>
      <c r="BL343" s="14" t="s">
        <v>265</v>
      </c>
      <c r="BM343" s="171" t="s">
        <v>935</v>
      </c>
    </row>
    <row r="344" spans="1:65" s="2" customFormat="1" ht="16.5" customHeight="1">
      <c r="A344" s="29"/>
      <c r="B344" s="158"/>
      <c r="C344" s="159" t="s">
        <v>936</v>
      </c>
      <c r="D344" s="159" t="s">
        <v>199</v>
      </c>
      <c r="E344" s="160" t="s">
        <v>937</v>
      </c>
      <c r="F344" s="161" t="s">
        <v>938</v>
      </c>
      <c r="G344" s="162" t="s">
        <v>208</v>
      </c>
      <c r="H344" s="163">
        <v>1.2210000000000001</v>
      </c>
      <c r="I344" s="164"/>
      <c r="J344" s="165">
        <f t="shared" si="90"/>
        <v>0</v>
      </c>
      <c r="K344" s="166"/>
      <c r="L344" s="30"/>
      <c r="M344" s="167" t="s">
        <v>1</v>
      </c>
      <c r="N344" s="168" t="s">
        <v>45</v>
      </c>
      <c r="O344" s="55"/>
      <c r="P344" s="169">
        <f t="shared" si="91"/>
        <v>0</v>
      </c>
      <c r="Q344" s="169">
        <v>2.2000000000000001E-4</v>
      </c>
      <c r="R344" s="169">
        <f t="shared" si="92"/>
        <v>2.6862000000000001E-4</v>
      </c>
      <c r="S344" s="169">
        <v>0</v>
      </c>
      <c r="T344" s="170">
        <f t="shared" si="93"/>
        <v>0</v>
      </c>
      <c r="U344" s="29"/>
      <c r="V344" s="29"/>
      <c r="W344" s="29"/>
      <c r="X344" s="29"/>
      <c r="Y344" s="29"/>
      <c r="Z344" s="29"/>
      <c r="AA344" s="29"/>
      <c r="AB344" s="29"/>
      <c r="AC344" s="29"/>
      <c r="AD344" s="29"/>
      <c r="AE344" s="29"/>
      <c r="AR344" s="171" t="s">
        <v>265</v>
      </c>
      <c r="AT344" s="171" t="s">
        <v>199</v>
      </c>
      <c r="AU344" s="171" t="s">
        <v>204</v>
      </c>
      <c r="AY344" s="14" t="s">
        <v>196</v>
      </c>
      <c r="BE344" s="172">
        <f t="shared" si="94"/>
        <v>0</v>
      </c>
      <c r="BF344" s="172">
        <f t="shared" si="95"/>
        <v>0</v>
      </c>
      <c r="BG344" s="172">
        <f t="shared" si="96"/>
        <v>0</v>
      </c>
      <c r="BH344" s="172">
        <f t="shared" si="97"/>
        <v>0</v>
      </c>
      <c r="BI344" s="172">
        <f t="shared" si="98"/>
        <v>0</v>
      </c>
      <c r="BJ344" s="14" t="s">
        <v>204</v>
      </c>
      <c r="BK344" s="172">
        <f t="shared" si="99"/>
        <v>0</v>
      </c>
      <c r="BL344" s="14" t="s">
        <v>265</v>
      </c>
      <c r="BM344" s="171" t="s">
        <v>939</v>
      </c>
    </row>
    <row r="345" spans="1:65" s="2" customFormat="1" ht="16.5" customHeight="1">
      <c r="A345" s="29"/>
      <c r="B345" s="158"/>
      <c r="C345" s="159" t="s">
        <v>940</v>
      </c>
      <c r="D345" s="159" t="s">
        <v>199</v>
      </c>
      <c r="E345" s="160" t="s">
        <v>941</v>
      </c>
      <c r="F345" s="161" t="s">
        <v>942</v>
      </c>
      <c r="G345" s="162" t="s">
        <v>208</v>
      </c>
      <c r="H345" s="163">
        <v>0.45800000000000002</v>
      </c>
      <c r="I345" s="164"/>
      <c r="J345" s="165">
        <f t="shared" si="90"/>
        <v>0</v>
      </c>
      <c r="K345" s="166"/>
      <c r="L345" s="30"/>
      <c r="M345" s="167" t="s">
        <v>1</v>
      </c>
      <c r="N345" s="168" t="s">
        <v>45</v>
      </c>
      <c r="O345" s="55"/>
      <c r="P345" s="169">
        <f t="shared" si="91"/>
        <v>0</v>
      </c>
      <c r="Q345" s="169">
        <v>3.4000000000000002E-4</v>
      </c>
      <c r="R345" s="169">
        <f t="shared" si="92"/>
        <v>1.5572000000000001E-4</v>
      </c>
      <c r="S345" s="169">
        <v>0</v>
      </c>
      <c r="T345" s="170">
        <f t="shared" si="93"/>
        <v>0</v>
      </c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29"/>
      <c r="AR345" s="171" t="s">
        <v>265</v>
      </c>
      <c r="AT345" s="171" t="s">
        <v>199</v>
      </c>
      <c r="AU345" s="171" t="s">
        <v>204</v>
      </c>
      <c r="AY345" s="14" t="s">
        <v>196</v>
      </c>
      <c r="BE345" s="172">
        <f t="shared" si="94"/>
        <v>0</v>
      </c>
      <c r="BF345" s="172">
        <f t="shared" si="95"/>
        <v>0</v>
      </c>
      <c r="BG345" s="172">
        <f t="shared" si="96"/>
        <v>0</v>
      </c>
      <c r="BH345" s="172">
        <f t="shared" si="97"/>
        <v>0</v>
      </c>
      <c r="BI345" s="172">
        <f t="shared" si="98"/>
        <v>0</v>
      </c>
      <c r="BJ345" s="14" t="s">
        <v>204</v>
      </c>
      <c r="BK345" s="172">
        <f t="shared" si="99"/>
        <v>0</v>
      </c>
      <c r="BL345" s="14" t="s">
        <v>265</v>
      </c>
      <c r="BM345" s="171" t="s">
        <v>943</v>
      </c>
    </row>
    <row r="346" spans="1:65" s="2" customFormat="1" ht="16.5" customHeight="1">
      <c r="A346" s="29"/>
      <c r="B346" s="158"/>
      <c r="C346" s="173" t="s">
        <v>944</v>
      </c>
      <c r="D346" s="173" t="s">
        <v>214</v>
      </c>
      <c r="E346" s="174" t="s">
        <v>945</v>
      </c>
      <c r="F346" s="175" t="s">
        <v>946</v>
      </c>
      <c r="G346" s="176" t="s">
        <v>208</v>
      </c>
      <c r="H346" s="177">
        <v>1.679</v>
      </c>
      <c r="I346" s="178"/>
      <c r="J346" s="179">
        <f t="shared" si="90"/>
        <v>0</v>
      </c>
      <c r="K346" s="180"/>
      <c r="L346" s="181"/>
      <c r="M346" s="182" t="s">
        <v>1</v>
      </c>
      <c r="N346" s="183" t="s">
        <v>45</v>
      </c>
      <c r="O346" s="55"/>
      <c r="P346" s="169">
        <f t="shared" si="91"/>
        <v>0</v>
      </c>
      <c r="Q346" s="169">
        <v>2.5999999999999999E-3</v>
      </c>
      <c r="R346" s="169">
        <f t="shared" si="92"/>
        <v>4.3654000000000002E-3</v>
      </c>
      <c r="S346" s="169">
        <v>0</v>
      </c>
      <c r="T346" s="170">
        <f t="shared" si="93"/>
        <v>0</v>
      </c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  <c r="AR346" s="171" t="s">
        <v>320</v>
      </c>
      <c r="AT346" s="171" t="s">
        <v>214</v>
      </c>
      <c r="AU346" s="171" t="s">
        <v>204</v>
      </c>
      <c r="AY346" s="14" t="s">
        <v>196</v>
      </c>
      <c r="BE346" s="172">
        <f t="shared" si="94"/>
        <v>0</v>
      </c>
      <c r="BF346" s="172">
        <f t="shared" si="95"/>
        <v>0</v>
      </c>
      <c r="BG346" s="172">
        <f t="shared" si="96"/>
        <v>0</v>
      </c>
      <c r="BH346" s="172">
        <f t="shared" si="97"/>
        <v>0</v>
      </c>
      <c r="BI346" s="172">
        <f t="shared" si="98"/>
        <v>0</v>
      </c>
      <c r="BJ346" s="14" t="s">
        <v>204</v>
      </c>
      <c r="BK346" s="172">
        <f t="shared" si="99"/>
        <v>0</v>
      </c>
      <c r="BL346" s="14" t="s">
        <v>265</v>
      </c>
      <c r="BM346" s="171" t="s">
        <v>947</v>
      </c>
    </row>
    <row r="347" spans="1:65" s="2" customFormat="1" ht="16.5" customHeight="1">
      <c r="A347" s="29"/>
      <c r="B347" s="158"/>
      <c r="C347" s="159" t="s">
        <v>948</v>
      </c>
      <c r="D347" s="159" t="s">
        <v>199</v>
      </c>
      <c r="E347" s="160" t="s">
        <v>949</v>
      </c>
      <c r="F347" s="161" t="s">
        <v>950</v>
      </c>
      <c r="G347" s="162" t="s">
        <v>202</v>
      </c>
      <c r="H347" s="163">
        <v>0.25</v>
      </c>
      <c r="I347" s="164"/>
      <c r="J347" s="165">
        <f t="shared" si="90"/>
        <v>0</v>
      </c>
      <c r="K347" s="166"/>
      <c r="L347" s="30"/>
      <c r="M347" s="167" t="s">
        <v>1</v>
      </c>
      <c r="N347" s="168" t="s">
        <v>45</v>
      </c>
      <c r="O347" s="55"/>
      <c r="P347" s="169">
        <f t="shared" si="91"/>
        <v>0</v>
      </c>
      <c r="Q347" s="169">
        <v>0</v>
      </c>
      <c r="R347" s="169">
        <f t="shared" si="92"/>
        <v>0</v>
      </c>
      <c r="S347" s="169">
        <v>0</v>
      </c>
      <c r="T347" s="170">
        <f t="shared" si="93"/>
        <v>0</v>
      </c>
      <c r="U347" s="29"/>
      <c r="V347" s="29"/>
      <c r="W347" s="29"/>
      <c r="X347" s="29"/>
      <c r="Y347" s="29"/>
      <c r="Z347" s="29"/>
      <c r="AA347" s="29"/>
      <c r="AB347" s="29"/>
      <c r="AC347" s="29"/>
      <c r="AD347" s="29"/>
      <c r="AE347" s="29"/>
      <c r="AR347" s="171" t="s">
        <v>265</v>
      </c>
      <c r="AT347" s="171" t="s">
        <v>199</v>
      </c>
      <c r="AU347" s="171" t="s">
        <v>204</v>
      </c>
      <c r="AY347" s="14" t="s">
        <v>196</v>
      </c>
      <c r="BE347" s="172">
        <f t="shared" si="94"/>
        <v>0</v>
      </c>
      <c r="BF347" s="172">
        <f t="shared" si="95"/>
        <v>0</v>
      </c>
      <c r="BG347" s="172">
        <f t="shared" si="96"/>
        <v>0</v>
      </c>
      <c r="BH347" s="172">
        <f t="shared" si="97"/>
        <v>0</v>
      </c>
      <c r="BI347" s="172">
        <f t="shared" si="98"/>
        <v>0</v>
      </c>
      <c r="BJ347" s="14" t="s">
        <v>204</v>
      </c>
      <c r="BK347" s="172">
        <f t="shared" si="99"/>
        <v>0</v>
      </c>
      <c r="BL347" s="14" t="s">
        <v>265</v>
      </c>
      <c r="BM347" s="171" t="s">
        <v>951</v>
      </c>
    </row>
    <row r="348" spans="1:65" s="2" customFormat="1" ht="16.5" customHeight="1">
      <c r="A348" s="29"/>
      <c r="B348" s="158"/>
      <c r="C348" s="173" t="s">
        <v>952</v>
      </c>
      <c r="D348" s="173" t="s">
        <v>214</v>
      </c>
      <c r="E348" s="174" t="s">
        <v>953</v>
      </c>
      <c r="F348" s="175" t="s">
        <v>954</v>
      </c>
      <c r="G348" s="176" t="s">
        <v>955</v>
      </c>
      <c r="H348" s="177">
        <v>6</v>
      </c>
      <c r="I348" s="178"/>
      <c r="J348" s="179">
        <f t="shared" si="90"/>
        <v>0</v>
      </c>
      <c r="K348" s="180"/>
      <c r="L348" s="181"/>
      <c r="M348" s="182" t="s">
        <v>1</v>
      </c>
      <c r="N348" s="183" t="s">
        <v>45</v>
      </c>
      <c r="O348" s="55"/>
      <c r="P348" s="169">
        <f t="shared" si="91"/>
        <v>0</v>
      </c>
      <c r="Q348" s="169">
        <v>1.07E-3</v>
      </c>
      <c r="R348" s="169">
        <f t="shared" si="92"/>
        <v>6.4200000000000004E-3</v>
      </c>
      <c r="S348" s="169">
        <v>0</v>
      </c>
      <c r="T348" s="170">
        <f t="shared" si="93"/>
        <v>0</v>
      </c>
      <c r="U348" s="29"/>
      <c r="V348" s="29"/>
      <c r="W348" s="29"/>
      <c r="X348" s="29"/>
      <c r="Y348" s="29"/>
      <c r="Z348" s="29"/>
      <c r="AA348" s="29"/>
      <c r="AB348" s="29"/>
      <c r="AC348" s="29"/>
      <c r="AD348" s="29"/>
      <c r="AE348" s="29"/>
      <c r="AR348" s="171" t="s">
        <v>320</v>
      </c>
      <c r="AT348" s="171" t="s">
        <v>214</v>
      </c>
      <c r="AU348" s="171" t="s">
        <v>204</v>
      </c>
      <c r="AY348" s="14" t="s">
        <v>196</v>
      </c>
      <c r="BE348" s="172">
        <f t="shared" si="94"/>
        <v>0</v>
      </c>
      <c r="BF348" s="172">
        <f t="shared" si="95"/>
        <v>0</v>
      </c>
      <c r="BG348" s="172">
        <f t="shared" si="96"/>
        <v>0</v>
      </c>
      <c r="BH348" s="172">
        <f t="shared" si="97"/>
        <v>0</v>
      </c>
      <c r="BI348" s="172">
        <f t="shared" si="98"/>
        <v>0</v>
      </c>
      <c r="BJ348" s="14" t="s">
        <v>204</v>
      </c>
      <c r="BK348" s="172">
        <f t="shared" si="99"/>
        <v>0</v>
      </c>
      <c r="BL348" s="14" t="s">
        <v>265</v>
      </c>
      <c r="BM348" s="171" t="s">
        <v>956</v>
      </c>
    </row>
    <row r="349" spans="1:65" s="2" customFormat="1" ht="16.5" customHeight="1">
      <c r="A349" s="29"/>
      <c r="B349" s="158"/>
      <c r="C349" s="159" t="s">
        <v>957</v>
      </c>
      <c r="D349" s="159" t="s">
        <v>199</v>
      </c>
      <c r="E349" s="160" t="s">
        <v>958</v>
      </c>
      <c r="F349" s="161" t="s">
        <v>959</v>
      </c>
      <c r="G349" s="162" t="s">
        <v>212</v>
      </c>
      <c r="H349" s="163">
        <v>4.2439999999999998</v>
      </c>
      <c r="I349" s="164"/>
      <c r="J349" s="165">
        <f t="shared" si="90"/>
        <v>0</v>
      </c>
      <c r="K349" s="166"/>
      <c r="L349" s="30"/>
      <c r="M349" s="167" t="s">
        <v>1</v>
      </c>
      <c r="N349" s="168" t="s">
        <v>45</v>
      </c>
      <c r="O349" s="55"/>
      <c r="P349" s="169">
        <f t="shared" si="91"/>
        <v>0</v>
      </c>
      <c r="Q349" s="169">
        <v>0</v>
      </c>
      <c r="R349" s="169">
        <f t="shared" si="92"/>
        <v>0</v>
      </c>
      <c r="S349" s="169">
        <v>0</v>
      </c>
      <c r="T349" s="170">
        <f t="shared" si="93"/>
        <v>0</v>
      </c>
      <c r="U349" s="29"/>
      <c r="V349" s="29"/>
      <c r="W349" s="29"/>
      <c r="X349" s="29"/>
      <c r="Y349" s="29"/>
      <c r="Z349" s="29"/>
      <c r="AA349" s="29"/>
      <c r="AB349" s="29"/>
      <c r="AC349" s="29"/>
      <c r="AD349" s="29"/>
      <c r="AE349" s="29"/>
      <c r="AR349" s="171" t="s">
        <v>265</v>
      </c>
      <c r="AT349" s="171" t="s">
        <v>199</v>
      </c>
      <c r="AU349" s="171" t="s">
        <v>204</v>
      </c>
      <c r="AY349" s="14" t="s">
        <v>196</v>
      </c>
      <c r="BE349" s="172">
        <f t="shared" si="94"/>
        <v>0</v>
      </c>
      <c r="BF349" s="172">
        <f t="shared" si="95"/>
        <v>0</v>
      </c>
      <c r="BG349" s="172">
        <f t="shared" si="96"/>
        <v>0</v>
      </c>
      <c r="BH349" s="172">
        <f t="shared" si="97"/>
        <v>0</v>
      </c>
      <c r="BI349" s="172">
        <f t="shared" si="98"/>
        <v>0</v>
      </c>
      <c r="BJ349" s="14" t="s">
        <v>204</v>
      </c>
      <c r="BK349" s="172">
        <f t="shared" si="99"/>
        <v>0</v>
      </c>
      <c r="BL349" s="14" t="s">
        <v>265</v>
      </c>
      <c r="BM349" s="171" t="s">
        <v>960</v>
      </c>
    </row>
    <row r="350" spans="1:65" s="12" customFormat="1" ht="22.9" customHeight="1">
      <c r="B350" s="145"/>
      <c r="D350" s="146" t="s">
        <v>78</v>
      </c>
      <c r="E350" s="156" t="s">
        <v>961</v>
      </c>
      <c r="F350" s="156" t="s">
        <v>962</v>
      </c>
      <c r="I350" s="148"/>
      <c r="J350" s="157">
        <f>BK350</f>
        <v>0</v>
      </c>
      <c r="L350" s="145"/>
      <c r="M350" s="150"/>
      <c r="N350" s="151"/>
      <c r="O350" s="151"/>
      <c r="P350" s="152">
        <f>SUM(P351:P361)</f>
        <v>0</v>
      </c>
      <c r="Q350" s="151"/>
      <c r="R350" s="152">
        <f>SUM(R351:R361)</f>
        <v>0.25772999999999996</v>
      </c>
      <c r="S350" s="151"/>
      <c r="T350" s="153">
        <f>SUM(T351:T361)</f>
        <v>0.30000000000000004</v>
      </c>
      <c r="AR350" s="146" t="s">
        <v>204</v>
      </c>
      <c r="AT350" s="154" t="s">
        <v>78</v>
      </c>
      <c r="AU350" s="154" t="s">
        <v>87</v>
      </c>
      <c r="AY350" s="146" t="s">
        <v>196</v>
      </c>
      <c r="BK350" s="155">
        <f>SUM(BK351:BK361)</f>
        <v>0</v>
      </c>
    </row>
    <row r="351" spans="1:65" s="2" customFormat="1" ht="16.5" customHeight="1">
      <c r="A351" s="29"/>
      <c r="B351" s="158"/>
      <c r="C351" s="159" t="s">
        <v>963</v>
      </c>
      <c r="D351" s="159" t="s">
        <v>199</v>
      </c>
      <c r="E351" s="160" t="s">
        <v>964</v>
      </c>
      <c r="F351" s="161" t="s">
        <v>965</v>
      </c>
      <c r="G351" s="162" t="s">
        <v>512</v>
      </c>
      <c r="H351" s="163">
        <v>27</v>
      </c>
      <c r="I351" s="164"/>
      <c r="J351" s="165">
        <f t="shared" ref="J351:J361" si="100">ROUND(I351*H351,2)</f>
        <v>0</v>
      </c>
      <c r="K351" s="166"/>
      <c r="L351" s="30"/>
      <c r="M351" s="167" t="s">
        <v>1</v>
      </c>
      <c r="N351" s="168" t="s">
        <v>45</v>
      </c>
      <c r="O351" s="55"/>
      <c r="P351" s="169">
        <f t="shared" ref="P351:P361" si="101">O351*H351</f>
        <v>0</v>
      </c>
      <c r="Q351" s="169">
        <v>1E-3</v>
      </c>
      <c r="R351" s="169">
        <f t="shared" ref="R351:R361" si="102">Q351*H351</f>
        <v>2.7E-2</v>
      </c>
      <c r="S351" s="169">
        <v>0</v>
      </c>
      <c r="T351" s="170">
        <f t="shared" ref="T351:T361" si="103">S351*H351</f>
        <v>0</v>
      </c>
      <c r="U351" s="29"/>
      <c r="V351" s="29"/>
      <c r="W351" s="29"/>
      <c r="X351" s="29"/>
      <c r="Y351" s="29"/>
      <c r="Z351" s="29"/>
      <c r="AA351" s="29"/>
      <c r="AB351" s="29"/>
      <c r="AC351" s="29"/>
      <c r="AD351" s="29"/>
      <c r="AE351" s="29"/>
      <c r="AR351" s="171" t="s">
        <v>265</v>
      </c>
      <c r="AT351" s="171" t="s">
        <v>199</v>
      </c>
      <c r="AU351" s="171" t="s">
        <v>204</v>
      </c>
      <c r="AY351" s="14" t="s">
        <v>196</v>
      </c>
      <c r="BE351" s="172">
        <f t="shared" ref="BE351:BE361" si="104">IF(N351="základní",J351,0)</f>
        <v>0</v>
      </c>
      <c r="BF351" s="172">
        <f t="shared" ref="BF351:BF361" si="105">IF(N351="snížená",J351,0)</f>
        <v>0</v>
      </c>
      <c r="BG351" s="172">
        <f t="shared" ref="BG351:BG361" si="106">IF(N351="zákl. přenesená",J351,0)</f>
        <v>0</v>
      </c>
      <c r="BH351" s="172">
        <f t="shared" ref="BH351:BH361" si="107">IF(N351="sníž. přenesená",J351,0)</f>
        <v>0</v>
      </c>
      <c r="BI351" s="172">
        <f t="shared" ref="BI351:BI361" si="108">IF(N351="nulová",J351,0)</f>
        <v>0</v>
      </c>
      <c r="BJ351" s="14" t="s">
        <v>204</v>
      </c>
      <c r="BK351" s="172">
        <f t="shared" ref="BK351:BK361" si="109">ROUND(I351*H351,2)</f>
        <v>0</v>
      </c>
      <c r="BL351" s="14" t="s">
        <v>265</v>
      </c>
      <c r="BM351" s="171" t="s">
        <v>966</v>
      </c>
    </row>
    <row r="352" spans="1:65" s="2" customFormat="1" ht="16.5" customHeight="1">
      <c r="A352" s="29"/>
      <c r="B352" s="158"/>
      <c r="C352" s="159" t="s">
        <v>967</v>
      </c>
      <c r="D352" s="159" t="s">
        <v>199</v>
      </c>
      <c r="E352" s="160" t="s">
        <v>968</v>
      </c>
      <c r="F352" s="161" t="s">
        <v>969</v>
      </c>
      <c r="G352" s="162" t="s">
        <v>512</v>
      </c>
      <c r="H352" s="163">
        <v>3</v>
      </c>
      <c r="I352" s="164"/>
      <c r="J352" s="165">
        <f t="shared" si="100"/>
        <v>0</v>
      </c>
      <c r="K352" s="166"/>
      <c r="L352" s="30"/>
      <c r="M352" s="167" t="s">
        <v>1</v>
      </c>
      <c r="N352" s="168" t="s">
        <v>45</v>
      </c>
      <c r="O352" s="55"/>
      <c r="P352" s="169">
        <f t="shared" si="101"/>
        <v>0</v>
      </c>
      <c r="Q352" s="169">
        <v>1.2899999999999999E-3</v>
      </c>
      <c r="R352" s="169">
        <f t="shared" si="102"/>
        <v>3.8699999999999997E-3</v>
      </c>
      <c r="S352" s="169">
        <v>0</v>
      </c>
      <c r="T352" s="170">
        <f t="shared" si="103"/>
        <v>0</v>
      </c>
      <c r="U352" s="29"/>
      <c r="V352" s="29"/>
      <c r="W352" s="29"/>
      <c r="X352" s="29"/>
      <c r="Y352" s="29"/>
      <c r="Z352" s="29"/>
      <c r="AA352" s="29"/>
      <c r="AB352" s="29"/>
      <c r="AC352" s="29"/>
      <c r="AD352" s="29"/>
      <c r="AE352" s="29"/>
      <c r="AR352" s="171" t="s">
        <v>265</v>
      </c>
      <c r="AT352" s="171" t="s">
        <v>199</v>
      </c>
      <c r="AU352" s="171" t="s">
        <v>204</v>
      </c>
      <c r="AY352" s="14" t="s">
        <v>196</v>
      </c>
      <c r="BE352" s="172">
        <f t="shared" si="104"/>
        <v>0</v>
      </c>
      <c r="BF352" s="172">
        <f t="shared" si="105"/>
        <v>0</v>
      </c>
      <c r="BG352" s="172">
        <f t="shared" si="106"/>
        <v>0</v>
      </c>
      <c r="BH352" s="172">
        <f t="shared" si="107"/>
        <v>0</v>
      </c>
      <c r="BI352" s="172">
        <f t="shared" si="108"/>
        <v>0</v>
      </c>
      <c r="BJ352" s="14" t="s">
        <v>204</v>
      </c>
      <c r="BK352" s="172">
        <f t="shared" si="109"/>
        <v>0</v>
      </c>
      <c r="BL352" s="14" t="s">
        <v>265</v>
      </c>
      <c r="BM352" s="171" t="s">
        <v>970</v>
      </c>
    </row>
    <row r="353" spans="1:65" s="2" customFormat="1" ht="16.5" customHeight="1">
      <c r="A353" s="29"/>
      <c r="B353" s="158"/>
      <c r="C353" s="159" t="s">
        <v>971</v>
      </c>
      <c r="D353" s="159" t="s">
        <v>199</v>
      </c>
      <c r="E353" s="160" t="s">
        <v>972</v>
      </c>
      <c r="F353" s="161" t="s">
        <v>973</v>
      </c>
      <c r="G353" s="162" t="s">
        <v>222</v>
      </c>
      <c r="H353" s="163">
        <v>4.5</v>
      </c>
      <c r="I353" s="164"/>
      <c r="J353" s="165">
        <f t="shared" si="100"/>
        <v>0</v>
      </c>
      <c r="K353" s="166"/>
      <c r="L353" s="30"/>
      <c r="M353" s="167" t="s">
        <v>1</v>
      </c>
      <c r="N353" s="168" t="s">
        <v>45</v>
      </c>
      <c r="O353" s="55"/>
      <c r="P353" s="169">
        <f t="shared" si="101"/>
        <v>0</v>
      </c>
      <c r="Q353" s="169">
        <v>7.0200000000000002E-3</v>
      </c>
      <c r="R353" s="169">
        <f t="shared" si="102"/>
        <v>3.159E-2</v>
      </c>
      <c r="S353" s="169">
        <v>0</v>
      </c>
      <c r="T353" s="170">
        <f t="shared" si="103"/>
        <v>0</v>
      </c>
      <c r="U353" s="29"/>
      <c r="V353" s="29"/>
      <c r="W353" s="29"/>
      <c r="X353" s="29"/>
      <c r="Y353" s="29"/>
      <c r="Z353" s="29"/>
      <c r="AA353" s="29"/>
      <c r="AB353" s="29"/>
      <c r="AC353" s="29"/>
      <c r="AD353" s="29"/>
      <c r="AE353" s="29"/>
      <c r="AR353" s="171" t="s">
        <v>265</v>
      </c>
      <c r="AT353" s="171" t="s">
        <v>199</v>
      </c>
      <c r="AU353" s="171" t="s">
        <v>204</v>
      </c>
      <c r="AY353" s="14" t="s">
        <v>196</v>
      </c>
      <c r="BE353" s="172">
        <f t="shared" si="104"/>
        <v>0</v>
      </c>
      <c r="BF353" s="172">
        <f t="shared" si="105"/>
        <v>0</v>
      </c>
      <c r="BG353" s="172">
        <f t="shared" si="106"/>
        <v>0</v>
      </c>
      <c r="BH353" s="172">
        <f t="shared" si="107"/>
        <v>0</v>
      </c>
      <c r="BI353" s="172">
        <f t="shared" si="108"/>
        <v>0</v>
      </c>
      <c r="BJ353" s="14" t="s">
        <v>204</v>
      </c>
      <c r="BK353" s="172">
        <f t="shared" si="109"/>
        <v>0</v>
      </c>
      <c r="BL353" s="14" t="s">
        <v>265</v>
      </c>
      <c r="BM353" s="171" t="s">
        <v>974</v>
      </c>
    </row>
    <row r="354" spans="1:65" s="2" customFormat="1" ht="16.5" customHeight="1">
      <c r="A354" s="29"/>
      <c r="B354" s="158"/>
      <c r="C354" s="159" t="s">
        <v>975</v>
      </c>
      <c r="D354" s="159" t="s">
        <v>199</v>
      </c>
      <c r="E354" s="160" t="s">
        <v>976</v>
      </c>
      <c r="F354" s="161" t="s">
        <v>977</v>
      </c>
      <c r="G354" s="162" t="s">
        <v>222</v>
      </c>
      <c r="H354" s="163">
        <v>27</v>
      </c>
      <c r="I354" s="164"/>
      <c r="J354" s="165">
        <f t="shared" si="100"/>
        <v>0</v>
      </c>
      <c r="K354" s="166"/>
      <c r="L354" s="30"/>
      <c r="M354" s="167" t="s">
        <v>1</v>
      </c>
      <c r="N354" s="168" t="s">
        <v>45</v>
      </c>
      <c r="O354" s="55"/>
      <c r="P354" s="169">
        <f t="shared" si="101"/>
        <v>0</v>
      </c>
      <c r="Q354" s="169">
        <v>6.8999999999999999E-3</v>
      </c>
      <c r="R354" s="169">
        <f t="shared" si="102"/>
        <v>0.18629999999999999</v>
      </c>
      <c r="S354" s="169">
        <v>0</v>
      </c>
      <c r="T354" s="170">
        <f t="shared" si="103"/>
        <v>0</v>
      </c>
      <c r="U354" s="29"/>
      <c r="V354" s="29"/>
      <c r="W354" s="29"/>
      <c r="X354" s="29"/>
      <c r="Y354" s="29"/>
      <c r="Z354" s="29"/>
      <c r="AA354" s="29"/>
      <c r="AB354" s="29"/>
      <c r="AC354" s="29"/>
      <c r="AD354" s="29"/>
      <c r="AE354" s="29"/>
      <c r="AR354" s="171" t="s">
        <v>265</v>
      </c>
      <c r="AT354" s="171" t="s">
        <v>199</v>
      </c>
      <c r="AU354" s="171" t="s">
        <v>204</v>
      </c>
      <c r="AY354" s="14" t="s">
        <v>196</v>
      </c>
      <c r="BE354" s="172">
        <f t="shared" si="104"/>
        <v>0</v>
      </c>
      <c r="BF354" s="172">
        <f t="shared" si="105"/>
        <v>0</v>
      </c>
      <c r="BG354" s="172">
        <f t="shared" si="106"/>
        <v>0</v>
      </c>
      <c r="BH354" s="172">
        <f t="shared" si="107"/>
        <v>0</v>
      </c>
      <c r="BI354" s="172">
        <f t="shared" si="108"/>
        <v>0</v>
      </c>
      <c r="BJ354" s="14" t="s">
        <v>204</v>
      </c>
      <c r="BK354" s="172">
        <f t="shared" si="109"/>
        <v>0</v>
      </c>
      <c r="BL354" s="14" t="s">
        <v>265</v>
      </c>
      <c r="BM354" s="171" t="s">
        <v>978</v>
      </c>
    </row>
    <row r="355" spans="1:65" s="2" customFormat="1" ht="16.5" customHeight="1">
      <c r="A355" s="29"/>
      <c r="B355" s="158"/>
      <c r="C355" s="159" t="s">
        <v>979</v>
      </c>
      <c r="D355" s="159" t="s">
        <v>199</v>
      </c>
      <c r="E355" s="160" t="s">
        <v>980</v>
      </c>
      <c r="F355" s="161" t="s">
        <v>981</v>
      </c>
      <c r="G355" s="162" t="s">
        <v>512</v>
      </c>
      <c r="H355" s="163">
        <v>36</v>
      </c>
      <c r="I355" s="164"/>
      <c r="J355" s="165">
        <f t="shared" si="100"/>
        <v>0</v>
      </c>
      <c r="K355" s="166"/>
      <c r="L355" s="30"/>
      <c r="M355" s="167" t="s">
        <v>1</v>
      </c>
      <c r="N355" s="168" t="s">
        <v>45</v>
      </c>
      <c r="O355" s="55"/>
      <c r="P355" s="169">
        <f t="shared" si="101"/>
        <v>0</v>
      </c>
      <c r="Q355" s="169">
        <v>0</v>
      </c>
      <c r="R355" s="169">
        <f t="shared" si="102"/>
        <v>0</v>
      </c>
      <c r="S355" s="169">
        <v>0</v>
      </c>
      <c r="T355" s="170">
        <f t="shared" si="103"/>
        <v>0</v>
      </c>
      <c r="U355" s="29"/>
      <c r="V355" s="29"/>
      <c r="W355" s="29"/>
      <c r="X355" s="29"/>
      <c r="Y355" s="29"/>
      <c r="Z355" s="29"/>
      <c r="AA355" s="29"/>
      <c r="AB355" s="29"/>
      <c r="AC355" s="29"/>
      <c r="AD355" s="29"/>
      <c r="AE355" s="29"/>
      <c r="AR355" s="171" t="s">
        <v>265</v>
      </c>
      <c r="AT355" s="171" t="s">
        <v>199</v>
      </c>
      <c r="AU355" s="171" t="s">
        <v>204</v>
      </c>
      <c r="AY355" s="14" t="s">
        <v>196</v>
      </c>
      <c r="BE355" s="172">
        <f t="shared" si="104"/>
        <v>0</v>
      </c>
      <c r="BF355" s="172">
        <f t="shared" si="105"/>
        <v>0</v>
      </c>
      <c r="BG355" s="172">
        <f t="shared" si="106"/>
        <v>0</v>
      </c>
      <c r="BH355" s="172">
        <f t="shared" si="107"/>
        <v>0</v>
      </c>
      <c r="BI355" s="172">
        <f t="shared" si="108"/>
        <v>0</v>
      </c>
      <c r="BJ355" s="14" t="s">
        <v>204</v>
      </c>
      <c r="BK355" s="172">
        <f t="shared" si="109"/>
        <v>0</v>
      </c>
      <c r="BL355" s="14" t="s">
        <v>265</v>
      </c>
      <c r="BM355" s="171" t="s">
        <v>982</v>
      </c>
    </row>
    <row r="356" spans="1:65" s="2" customFormat="1" ht="21.75" customHeight="1">
      <c r="A356" s="29"/>
      <c r="B356" s="158"/>
      <c r="C356" s="159" t="s">
        <v>983</v>
      </c>
      <c r="D356" s="159" t="s">
        <v>199</v>
      </c>
      <c r="E356" s="160" t="s">
        <v>984</v>
      </c>
      <c r="F356" s="161" t="s">
        <v>985</v>
      </c>
      <c r="G356" s="162" t="s">
        <v>512</v>
      </c>
      <c r="H356" s="163">
        <v>3</v>
      </c>
      <c r="I356" s="164"/>
      <c r="J356" s="165">
        <f t="shared" si="100"/>
        <v>0</v>
      </c>
      <c r="K356" s="166"/>
      <c r="L356" s="30"/>
      <c r="M356" s="167" t="s">
        <v>1</v>
      </c>
      <c r="N356" s="168" t="s">
        <v>45</v>
      </c>
      <c r="O356" s="55"/>
      <c r="P356" s="169">
        <f t="shared" si="101"/>
        <v>0</v>
      </c>
      <c r="Q356" s="169">
        <v>0</v>
      </c>
      <c r="R356" s="169">
        <f t="shared" si="102"/>
        <v>0</v>
      </c>
      <c r="S356" s="169">
        <v>0.1</v>
      </c>
      <c r="T356" s="170">
        <f t="shared" si="103"/>
        <v>0.30000000000000004</v>
      </c>
      <c r="U356" s="29"/>
      <c r="V356" s="29"/>
      <c r="W356" s="29"/>
      <c r="X356" s="29"/>
      <c r="Y356" s="29"/>
      <c r="Z356" s="29"/>
      <c r="AA356" s="29"/>
      <c r="AB356" s="29"/>
      <c r="AC356" s="29"/>
      <c r="AD356" s="29"/>
      <c r="AE356" s="29"/>
      <c r="AR356" s="171" t="s">
        <v>265</v>
      </c>
      <c r="AT356" s="171" t="s">
        <v>199</v>
      </c>
      <c r="AU356" s="171" t="s">
        <v>204</v>
      </c>
      <c r="AY356" s="14" t="s">
        <v>196</v>
      </c>
      <c r="BE356" s="172">
        <f t="shared" si="104"/>
        <v>0</v>
      </c>
      <c r="BF356" s="172">
        <f t="shared" si="105"/>
        <v>0</v>
      </c>
      <c r="BG356" s="172">
        <f t="shared" si="106"/>
        <v>0</v>
      </c>
      <c r="BH356" s="172">
        <f t="shared" si="107"/>
        <v>0</v>
      </c>
      <c r="BI356" s="172">
        <f t="shared" si="108"/>
        <v>0</v>
      </c>
      <c r="BJ356" s="14" t="s">
        <v>204</v>
      </c>
      <c r="BK356" s="172">
        <f t="shared" si="109"/>
        <v>0</v>
      </c>
      <c r="BL356" s="14" t="s">
        <v>265</v>
      </c>
      <c r="BM356" s="171" t="s">
        <v>986</v>
      </c>
    </row>
    <row r="357" spans="1:65" s="2" customFormat="1" ht="21.75" customHeight="1">
      <c r="A357" s="29"/>
      <c r="B357" s="158"/>
      <c r="C357" s="159" t="s">
        <v>987</v>
      </c>
      <c r="D357" s="159" t="s">
        <v>199</v>
      </c>
      <c r="E357" s="160" t="s">
        <v>988</v>
      </c>
      <c r="F357" s="161" t="s">
        <v>989</v>
      </c>
      <c r="G357" s="162" t="s">
        <v>512</v>
      </c>
      <c r="H357" s="163">
        <v>3</v>
      </c>
      <c r="I357" s="164"/>
      <c r="J357" s="165">
        <f t="shared" si="100"/>
        <v>0</v>
      </c>
      <c r="K357" s="166"/>
      <c r="L357" s="30"/>
      <c r="M357" s="167" t="s">
        <v>1</v>
      </c>
      <c r="N357" s="168" t="s">
        <v>45</v>
      </c>
      <c r="O357" s="55"/>
      <c r="P357" s="169">
        <f t="shared" si="101"/>
        <v>0</v>
      </c>
      <c r="Q357" s="169">
        <v>2.1199999999999999E-3</v>
      </c>
      <c r="R357" s="169">
        <f t="shared" si="102"/>
        <v>6.3599999999999993E-3</v>
      </c>
      <c r="S357" s="169">
        <v>0</v>
      </c>
      <c r="T357" s="170">
        <f t="shared" si="103"/>
        <v>0</v>
      </c>
      <c r="U357" s="29"/>
      <c r="V357" s="29"/>
      <c r="W357" s="29"/>
      <c r="X357" s="29"/>
      <c r="Y357" s="29"/>
      <c r="Z357" s="29"/>
      <c r="AA357" s="29"/>
      <c r="AB357" s="29"/>
      <c r="AC357" s="29"/>
      <c r="AD357" s="29"/>
      <c r="AE357" s="29"/>
      <c r="AR357" s="171" t="s">
        <v>265</v>
      </c>
      <c r="AT357" s="171" t="s">
        <v>199</v>
      </c>
      <c r="AU357" s="171" t="s">
        <v>204</v>
      </c>
      <c r="AY357" s="14" t="s">
        <v>196</v>
      </c>
      <c r="BE357" s="172">
        <f t="shared" si="104"/>
        <v>0</v>
      </c>
      <c r="BF357" s="172">
        <f t="shared" si="105"/>
        <v>0</v>
      </c>
      <c r="BG357" s="172">
        <f t="shared" si="106"/>
        <v>0</v>
      </c>
      <c r="BH357" s="172">
        <f t="shared" si="107"/>
        <v>0</v>
      </c>
      <c r="BI357" s="172">
        <f t="shared" si="108"/>
        <v>0</v>
      </c>
      <c r="BJ357" s="14" t="s">
        <v>204</v>
      </c>
      <c r="BK357" s="172">
        <f t="shared" si="109"/>
        <v>0</v>
      </c>
      <c r="BL357" s="14" t="s">
        <v>265</v>
      </c>
      <c r="BM357" s="171" t="s">
        <v>990</v>
      </c>
    </row>
    <row r="358" spans="1:65" s="2" customFormat="1" ht="16.5" customHeight="1">
      <c r="A358" s="29"/>
      <c r="B358" s="158"/>
      <c r="C358" s="159" t="s">
        <v>991</v>
      </c>
      <c r="D358" s="159" t="s">
        <v>199</v>
      </c>
      <c r="E358" s="160" t="s">
        <v>992</v>
      </c>
      <c r="F358" s="161" t="s">
        <v>993</v>
      </c>
      <c r="G358" s="162" t="s">
        <v>512</v>
      </c>
      <c r="H358" s="163">
        <v>9</v>
      </c>
      <c r="I358" s="164"/>
      <c r="J358" s="165">
        <f t="shared" si="100"/>
        <v>0</v>
      </c>
      <c r="K358" s="166"/>
      <c r="L358" s="30"/>
      <c r="M358" s="167" t="s">
        <v>1</v>
      </c>
      <c r="N358" s="168" t="s">
        <v>45</v>
      </c>
      <c r="O358" s="55"/>
      <c r="P358" s="169">
        <f t="shared" si="101"/>
        <v>0</v>
      </c>
      <c r="Q358" s="169">
        <v>2.9E-4</v>
      </c>
      <c r="R358" s="169">
        <f t="shared" si="102"/>
        <v>2.6099999999999999E-3</v>
      </c>
      <c r="S358" s="169">
        <v>0</v>
      </c>
      <c r="T358" s="170">
        <f t="shared" si="103"/>
        <v>0</v>
      </c>
      <c r="U358" s="29"/>
      <c r="V358" s="29"/>
      <c r="W358" s="29"/>
      <c r="X358" s="29"/>
      <c r="Y358" s="29"/>
      <c r="Z358" s="29"/>
      <c r="AA358" s="29"/>
      <c r="AB358" s="29"/>
      <c r="AC358" s="29"/>
      <c r="AD358" s="29"/>
      <c r="AE358" s="29"/>
      <c r="AR358" s="171" t="s">
        <v>265</v>
      </c>
      <c r="AT358" s="171" t="s">
        <v>199</v>
      </c>
      <c r="AU358" s="171" t="s">
        <v>204</v>
      </c>
      <c r="AY358" s="14" t="s">
        <v>196</v>
      </c>
      <c r="BE358" s="172">
        <f t="shared" si="104"/>
        <v>0</v>
      </c>
      <c r="BF358" s="172">
        <f t="shared" si="105"/>
        <v>0</v>
      </c>
      <c r="BG358" s="172">
        <f t="shared" si="106"/>
        <v>0</v>
      </c>
      <c r="BH358" s="172">
        <f t="shared" si="107"/>
        <v>0</v>
      </c>
      <c r="BI358" s="172">
        <f t="shared" si="108"/>
        <v>0</v>
      </c>
      <c r="BJ358" s="14" t="s">
        <v>204</v>
      </c>
      <c r="BK358" s="172">
        <f t="shared" si="109"/>
        <v>0</v>
      </c>
      <c r="BL358" s="14" t="s">
        <v>265</v>
      </c>
      <c r="BM358" s="171" t="s">
        <v>994</v>
      </c>
    </row>
    <row r="359" spans="1:65" s="2" customFormat="1" ht="16.5" customHeight="1">
      <c r="A359" s="29"/>
      <c r="B359" s="158"/>
      <c r="C359" s="159" t="s">
        <v>995</v>
      </c>
      <c r="D359" s="159" t="s">
        <v>199</v>
      </c>
      <c r="E359" s="160" t="s">
        <v>996</v>
      </c>
      <c r="F359" s="161" t="s">
        <v>997</v>
      </c>
      <c r="G359" s="162" t="s">
        <v>222</v>
      </c>
      <c r="H359" s="163">
        <v>31.5</v>
      </c>
      <c r="I359" s="164"/>
      <c r="J359" s="165">
        <f t="shared" si="100"/>
        <v>0</v>
      </c>
      <c r="K359" s="166"/>
      <c r="L359" s="30"/>
      <c r="M359" s="167" t="s">
        <v>1</v>
      </c>
      <c r="N359" s="168" t="s">
        <v>45</v>
      </c>
      <c r="O359" s="55"/>
      <c r="P359" s="169">
        <f t="shared" si="101"/>
        <v>0</v>
      </c>
      <c r="Q359" s="169">
        <v>0</v>
      </c>
      <c r="R359" s="169">
        <f t="shared" si="102"/>
        <v>0</v>
      </c>
      <c r="S359" s="169">
        <v>0</v>
      </c>
      <c r="T359" s="170">
        <f t="shared" si="103"/>
        <v>0</v>
      </c>
      <c r="U359" s="29"/>
      <c r="V359" s="29"/>
      <c r="W359" s="29"/>
      <c r="X359" s="29"/>
      <c r="Y359" s="29"/>
      <c r="Z359" s="29"/>
      <c r="AA359" s="29"/>
      <c r="AB359" s="29"/>
      <c r="AC359" s="29"/>
      <c r="AD359" s="29"/>
      <c r="AE359" s="29"/>
      <c r="AR359" s="171" t="s">
        <v>265</v>
      </c>
      <c r="AT359" s="171" t="s">
        <v>199</v>
      </c>
      <c r="AU359" s="171" t="s">
        <v>204</v>
      </c>
      <c r="AY359" s="14" t="s">
        <v>196</v>
      </c>
      <c r="BE359" s="172">
        <f t="shared" si="104"/>
        <v>0</v>
      </c>
      <c r="BF359" s="172">
        <f t="shared" si="105"/>
        <v>0</v>
      </c>
      <c r="BG359" s="172">
        <f t="shared" si="106"/>
        <v>0</v>
      </c>
      <c r="BH359" s="172">
        <f t="shared" si="107"/>
        <v>0</v>
      </c>
      <c r="BI359" s="172">
        <f t="shared" si="108"/>
        <v>0</v>
      </c>
      <c r="BJ359" s="14" t="s">
        <v>204</v>
      </c>
      <c r="BK359" s="172">
        <f t="shared" si="109"/>
        <v>0</v>
      </c>
      <c r="BL359" s="14" t="s">
        <v>265</v>
      </c>
      <c r="BM359" s="171" t="s">
        <v>998</v>
      </c>
    </row>
    <row r="360" spans="1:65" s="2" customFormat="1" ht="16.5" customHeight="1">
      <c r="A360" s="29"/>
      <c r="B360" s="158"/>
      <c r="C360" s="159" t="s">
        <v>999</v>
      </c>
      <c r="D360" s="159" t="s">
        <v>199</v>
      </c>
      <c r="E360" s="160" t="s">
        <v>1000</v>
      </c>
      <c r="F360" s="161" t="s">
        <v>1001</v>
      </c>
      <c r="G360" s="162" t="s">
        <v>512</v>
      </c>
      <c r="H360" s="163">
        <v>3</v>
      </c>
      <c r="I360" s="164"/>
      <c r="J360" s="165">
        <f t="shared" si="100"/>
        <v>0</v>
      </c>
      <c r="K360" s="166"/>
      <c r="L360" s="30"/>
      <c r="M360" s="167" t="s">
        <v>1</v>
      </c>
      <c r="N360" s="168" t="s">
        <v>45</v>
      </c>
      <c r="O360" s="55"/>
      <c r="P360" s="169">
        <f t="shared" si="101"/>
        <v>0</v>
      </c>
      <c r="Q360" s="169">
        <v>0</v>
      </c>
      <c r="R360" s="169">
        <f t="shared" si="102"/>
        <v>0</v>
      </c>
      <c r="S360" s="169">
        <v>0</v>
      </c>
      <c r="T360" s="170">
        <f t="shared" si="103"/>
        <v>0</v>
      </c>
      <c r="U360" s="29"/>
      <c r="V360" s="29"/>
      <c r="W360" s="29"/>
      <c r="X360" s="29"/>
      <c r="Y360" s="29"/>
      <c r="Z360" s="29"/>
      <c r="AA360" s="29"/>
      <c r="AB360" s="29"/>
      <c r="AC360" s="29"/>
      <c r="AD360" s="29"/>
      <c r="AE360" s="29"/>
      <c r="AR360" s="171" t="s">
        <v>265</v>
      </c>
      <c r="AT360" s="171" t="s">
        <v>199</v>
      </c>
      <c r="AU360" s="171" t="s">
        <v>204</v>
      </c>
      <c r="AY360" s="14" t="s">
        <v>196</v>
      </c>
      <c r="BE360" s="172">
        <f t="shared" si="104"/>
        <v>0</v>
      </c>
      <c r="BF360" s="172">
        <f t="shared" si="105"/>
        <v>0</v>
      </c>
      <c r="BG360" s="172">
        <f t="shared" si="106"/>
        <v>0</v>
      </c>
      <c r="BH360" s="172">
        <f t="shared" si="107"/>
        <v>0</v>
      </c>
      <c r="BI360" s="172">
        <f t="shared" si="108"/>
        <v>0</v>
      </c>
      <c r="BJ360" s="14" t="s">
        <v>204</v>
      </c>
      <c r="BK360" s="172">
        <f t="shared" si="109"/>
        <v>0</v>
      </c>
      <c r="BL360" s="14" t="s">
        <v>265</v>
      </c>
      <c r="BM360" s="171" t="s">
        <v>1002</v>
      </c>
    </row>
    <row r="361" spans="1:65" s="2" customFormat="1" ht="16.5" customHeight="1">
      <c r="A361" s="29"/>
      <c r="B361" s="158"/>
      <c r="C361" s="159" t="s">
        <v>1003</v>
      </c>
      <c r="D361" s="159" t="s">
        <v>199</v>
      </c>
      <c r="E361" s="160" t="s">
        <v>1004</v>
      </c>
      <c r="F361" s="161" t="s">
        <v>1005</v>
      </c>
      <c r="G361" s="162" t="s">
        <v>212</v>
      </c>
      <c r="H361" s="163">
        <v>0.25800000000000001</v>
      </c>
      <c r="I361" s="164"/>
      <c r="J361" s="165">
        <f t="shared" si="100"/>
        <v>0</v>
      </c>
      <c r="K361" s="166"/>
      <c r="L361" s="30"/>
      <c r="M361" s="167" t="s">
        <v>1</v>
      </c>
      <c r="N361" s="168" t="s">
        <v>45</v>
      </c>
      <c r="O361" s="55"/>
      <c r="P361" s="169">
        <f t="shared" si="101"/>
        <v>0</v>
      </c>
      <c r="Q361" s="169">
        <v>0</v>
      </c>
      <c r="R361" s="169">
        <f t="shared" si="102"/>
        <v>0</v>
      </c>
      <c r="S361" s="169">
        <v>0</v>
      </c>
      <c r="T361" s="170">
        <f t="shared" si="103"/>
        <v>0</v>
      </c>
      <c r="U361" s="29"/>
      <c r="V361" s="29"/>
      <c r="W361" s="29"/>
      <c r="X361" s="29"/>
      <c r="Y361" s="29"/>
      <c r="Z361" s="29"/>
      <c r="AA361" s="29"/>
      <c r="AB361" s="29"/>
      <c r="AC361" s="29"/>
      <c r="AD361" s="29"/>
      <c r="AE361" s="29"/>
      <c r="AR361" s="171" t="s">
        <v>265</v>
      </c>
      <c r="AT361" s="171" t="s">
        <v>199</v>
      </c>
      <c r="AU361" s="171" t="s">
        <v>204</v>
      </c>
      <c r="AY361" s="14" t="s">
        <v>196</v>
      </c>
      <c r="BE361" s="172">
        <f t="shared" si="104"/>
        <v>0</v>
      </c>
      <c r="BF361" s="172">
        <f t="shared" si="105"/>
        <v>0</v>
      </c>
      <c r="BG361" s="172">
        <f t="shared" si="106"/>
        <v>0</v>
      </c>
      <c r="BH361" s="172">
        <f t="shared" si="107"/>
        <v>0</v>
      </c>
      <c r="BI361" s="172">
        <f t="shared" si="108"/>
        <v>0</v>
      </c>
      <c r="BJ361" s="14" t="s">
        <v>204</v>
      </c>
      <c r="BK361" s="172">
        <f t="shared" si="109"/>
        <v>0</v>
      </c>
      <c r="BL361" s="14" t="s">
        <v>265</v>
      </c>
      <c r="BM361" s="171" t="s">
        <v>1006</v>
      </c>
    </row>
    <row r="362" spans="1:65" s="12" customFormat="1" ht="22.9" customHeight="1">
      <c r="B362" s="145"/>
      <c r="D362" s="146" t="s">
        <v>78</v>
      </c>
      <c r="E362" s="156" t="s">
        <v>1007</v>
      </c>
      <c r="F362" s="156" t="s">
        <v>1008</v>
      </c>
      <c r="I362" s="148"/>
      <c r="J362" s="157">
        <f>BK362</f>
        <v>0</v>
      </c>
      <c r="L362" s="145"/>
      <c r="M362" s="150"/>
      <c r="N362" s="151"/>
      <c r="O362" s="151"/>
      <c r="P362" s="152">
        <f>SUM(P363:P366)</f>
        <v>0</v>
      </c>
      <c r="Q362" s="151"/>
      <c r="R362" s="152">
        <f>SUM(R363:R366)</f>
        <v>3.1262499999999999E-2</v>
      </c>
      <c r="S362" s="151"/>
      <c r="T362" s="153">
        <f>SUM(T363:T366)</f>
        <v>0</v>
      </c>
      <c r="AR362" s="146" t="s">
        <v>204</v>
      </c>
      <c r="AT362" s="154" t="s">
        <v>78</v>
      </c>
      <c r="AU362" s="154" t="s">
        <v>87</v>
      </c>
      <c r="AY362" s="146" t="s">
        <v>196</v>
      </c>
      <c r="BK362" s="155">
        <f>SUM(BK363:BK366)</f>
        <v>0</v>
      </c>
    </row>
    <row r="363" spans="1:65" s="2" customFormat="1" ht="16.5" customHeight="1">
      <c r="A363" s="29"/>
      <c r="B363" s="158"/>
      <c r="C363" s="159" t="s">
        <v>1009</v>
      </c>
      <c r="D363" s="159" t="s">
        <v>199</v>
      </c>
      <c r="E363" s="160" t="s">
        <v>1010</v>
      </c>
      <c r="F363" s="161" t="s">
        <v>1011</v>
      </c>
      <c r="G363" s="162" t="s">
        <v>222</v>
      </c>
      <c r="H363" s="163">
        <v>75</v>
      </c>
      <c r="I363" s="164"/>
      <c r="J363" s="165">
        <f>ROUND(I363*H363,2)</f>
        <v>0</v>
      </c>
      <c r="K363" s="166"/>
      <c r="L363" s="30"/>
      <c r="M363" s="167" t="s">
        <v>1</v>
      </c>
      <c r="N363" s="168" t="s">
        <v>45</v>
      </c>
      <c r="O363" s="55"/>
      <c r="P363" s="169">
        <f>O363*H363</f>
        <v>0</v>
      </c>
      <c r="Q363" s="169">
        <v>0</v>
      </c>
      <c r="R363" s="169">
        <f>Q363*H363</f>
        <v>0</v>
      </c>
      <c r="S363" s="169">
        <v>0</v>
      </c>
      <c r="T363" s="170">
        <f>S363*H363</f>
        <v>0</v>
      </c>
      <c r="U363" s="29"/>
      <c r="V363" s="29"/>
      <c r="W363" s="29"/>
      <c r="X363" s="29"/>
      <c r="Y363" s="29"/>
      <c r="Z363" s="29"/>
      <c r="AA363" s="29"/>
      <c r="AB363" s="29"/>
      <c r="AC363" s="29"/>
      <c r="AD363" s="29"/>
      <c r="AE363" s="29"/>
      <c r="AR363" s="171" t="s">
        <v>265</v>
      </c>
      <c r="AT363" s="171" t="s">
        <v>199</v>
      </c>
      <c r="AU363" s="171" t="s">
        <v>204</v>
      </c>
      <c r="AY363" s="14" t="s">
        <v>196</v>
      </c>
      <c r="BE363" s="172">
        <f>IF(N363="základní",J363,0)</f>
        <v>0</v>
      </c>
      <c r="BF363" s="172">
        <f>IF(N363="snížená",J363,0)</f>
        <v>0</v>
      </c>
      <c r="BG363" s="172">
        <f>IF(N363="zákl. přenesená",J363,0)</f>
        <v>0</v>
      </c>
      <c r="BH363" s="172">
        <f>IF(N363="sníž. přenesená",J363,0)</f>
        <v>0</v>
      </c>
      <c r="BI363" s="172">
        <f>IF(N363="nulová",J363,0)</f>
        <v>0</v>
      </c>
      <c r="BJ363" s="14" t="s">
        <v>204</v>
      </c>
      <c r="BK363" s="172">
        <f>ROUND(I363*H363,2)</f>
        <v>0</v>
      </c>
      <c r="BL363" s="14" t="s">
        <v>265</v>
      </c>
      <c r="BM363" s="171" t="s">
        <v>1012</v>
      </c>
    </row>
    <row r="364" spans="1:65" s="2" customFormat="1" ht="16.5" customHeight="1">
      <c r="A364" s="29"/>
      <c r="B364" s="158"/>
      <c r="C364" s="173" t="s">
        <v>1013</v>
      </c>
      <c r="D364" s="173" t="s">
        <v>214</v>
      </c>
      <c r="E364" s="174" t="s">
        <v>1014</v>
      </c>
      <c r="F364" s="175" t="s">
        <v>1015</v>
      </c>
      <c r="G364" s="176" t="s">
        <v>222</v>
      </c>
      <c r="H364" s="177">
        <v>78.75</v>
      </c>
      <c r="I364" s="178"/>
      <c r="J364" s="179">
        <f>ROUND(I364*H364,2)</f>
        <v>0</v>
      </c>
      <c r="K364" s="180"/>
      <c r="L364" s="181"/>
      <c r="M364" s="182" t="s">
        <v>1</v>
      </c>
      <c r="N364" s="183" t="s">
        <v>45</v>
      </c>
      <c r="O364" s="55"/>
      <c r="P364" s="169">
        <f>O364*H364</f>
        <v>0</v>
      </c>
      <c r="Q364" s="169">
        <v>2.7E-4</v>
      </c>
      <c r="R364" s="169">
        <f>Q364*H364</f>
        <v>2.12625E-2</v>
      </c>
      <c r="S364" s="169">
        <v>0</v>
      </c>
      <c r="T364" s="170">
        <f>S364*H364</f>
        <v>0</v>
      </c>
      <c r="U364" s="29"/>
      <c r="V364" s="29"/>
      <c r="W364" s="29"/>
      <c r="X364" s="29"/>
      <c r="Y364" s="29"/>
      <c r="Z364" s="29"/>
      <c r="AA364" s="29"/>
      <c r="AB364" s="29"/>
      <c r="AC364" s="29"/>
      <c r="AD364" s="29"/>
      <c r="AE364" s="29"/>
      <c r="AR364" s="171" t="s">
        <v>320</v>
      </c>
      <c r="AT364" s="171" t="s">
        <v>214</v>
      </c>
      <c r="AU364" s="171" t="s">
        <v>204</v>
      </c>
      <c r="AY364" s="14" t="s">
        <v>196</v>
      </c>
      <c r="BE364" s="172">
        <f>IF(N364="základní",J364,0)</f>
        <v>0</v>
      </c>
      <c r="BF364" s="172">
        <f>IF(N364="snížená",J364,0)</f>
        <v>0</v>
      </c>
      <c r="BG364" s="172">
        <f>IF(N364="zákl. přenesená",J364,0)</f>
        <v>0</v>
      </c>
      <c r="BH364" s="172">
        <f>IF(N364="sníž. přenesená",J364,0)</f>
        <v>0</v>
      </c>
      <c r="BI364" s="172">
        <f>IF(N364="nulová",J364,0)</f>
        <v>0</v>
      </c>
      <c r="BJ364" s="14" t="s">
        <v>204</v>
      </c>
      <c r="BK364" s="172">
        <f>ROUND(I364*H364,2)</f>
        <v>0</v>
      </c>
      <c r="BL364" s="14" t="s">
        <v>265</v>
      </c>
      <c r="BM364" s="171" t="s">
        <v>1016</v>
      </c>
    </row>
    <row r="365" spans="1:65" s="2" customFormat="1" ht="16.5" customHeight="1">
      <c r="A365" s="29"/>
      <c r="B365" s="158"/>
      <c r="C365" s="159" t="s">
        <v>1017</v>
      </c>
      <c r="D365" s="159" t="s">
        <v>199</v>
      </c>
      <c r="E365" s="160" t="s">
        <v>1018</v>
      </c>
      <c r="F365" s="161" t="s">
        <v>1019</v>
      </c>
      <c r="G365" s="162" t="s">
        <v>512</v>
      </c>
      <c r="H365" s="163">
        <v>4</v>
      </c>
      <c r="I365" s="164"/>
      <c r="J365" s="165">
        <f>ROUND(I365*H365,2)</f>
        <v>0</v>
      </c>
      <c r="K365" s="166"/>
      <c r="L365" s="30"/>
      <c r="M365" s="167" t="s">
        <v>1</v>
      </c>
      <c r="N365" s="168" t="s">
        <v>45</v>
      </c>
      <c r="O365" s="55"/>
      <c r="P365" s="169">
        <f>O365*H365</f>
        <v>0</v>
      </c>
      <c r="Q365" s="169">
        <v>2.5000000000000001E-3</v>
      </c>
      <c r="R365" s="169">
        <f>Q365*H365</f>
        <v>0.01</v>
      </c>
      <c r="S365" s="169">
        <v>0</v>
      </c>
      <c r="T365" s="170">
        <f>S365*H365</f>
        <v>0</v>
      </c>
      <c r="U365" s="29"/>
      <c r="V365" s="29"/>
      <c r="W365" s="29"/>
      <c r="X365" s="29"/>
      <c r="Y365" s="29"/>
      <c r="Z365" s="29"/>
      <c r="AA365" s="29"/>
      <c r="AB365" s="29"/>
      <c r="AC365" s="29"/>
      <c r="AD365" s="29"/>
      <c r="AE365" s="29"/>
      <c r="AR365" s="171" t="s">
        <v>265</v>
      </c>
      <c r="AT365" s="171" t="s">
        <v>199</v>
      </c>
      <c r="AU365" s="171" t="s">
        <v>204</v>
      </c>
      <c r="AY365" s="14" t="s">
        <v>196</v>
      </c>
      <c r="BE365" s="172">
        <f>IF(N365="základní",J365,0)</f>
        <v>0</v>
      </c>
      <c r="BF365" s="172">
        <f>IF(N365="snížená",J365,0)</f>
        <v>0</v>
      </c>
      <c r="BG365" s="172">
        <f>IF(N365="zákl. přenesená",J365,0)</f>
        <v>0</v>
      </c>
      <c r="BH365" s="172">
        <f>IF(N365="sníž. přenesená",J365,0)</f>
        <v>0</v>
      </c>
      <c r="BI365" s="172">
        <f>IF(N365="nulová",J365,0)</f>
        <v>0</v>
      </c>
      <c r="BJ365" s="14" t="s">
        <v>204</v>
      </c>
      <c r="BK365" s="172">
        <f>ROUND(I365*H365,2)</f>
        <v>0</v>
      </c>
      <c r="BL365" s="14" t="s">
        <v>265</v>
      </c>
      <c r="BM365" s="171" t="s">
        <v>1020</v>
      </c>
    </row>
    <row r="366" spans="1:65" s="2" customFormat="1" ht="16.5" customHeight="1">
      <c r="A366" s="29"/>
      <c r="B366" s="158"/>
      <c r="C366" s="159" t="s">
        <v>1021</v>
      </c>
      <c r="D366" s="159" t="s">
        <v>199</v>
      </c>
      <c r="E366" s="160" t="s">
        <v>1022</v>
      </c>
      <c r="F366" s="161" t="s">
        <v>1023</v>
      </c>
      <c r="G366" s="162" t="s">
        <v>212</v>
      </c>
      <c r="H366" s="163">
        <v>3.1E-2</v>
      </c>
      <c r="I366" s="164"/>
      <c r="J366" s="165">
        <f>ROUND(I366*H366,2)</f>
        <v>0</v>
      </c>
      <c r="K366" s="166"/>
      <c r="L366" s="30"/>
      <c r="M366" s="167" t="s">
        <v>1</v>
      </c>
      <c r="N366" s="168" t="s">
        <v>45</v>
      </c>
      <c r="O366" s="55"/>
      <c r="P366" s="169">
        <f>O366*H366</f>
        <v>0</v>
      </c>
      <c r="Q366" s="169">
        <v>0</v>
      </c>
      <c r="R366" s="169">
        <f>Q366*H366</f>
        <v>0</v>
      </c>
      <c r="S366" s="169">
        <v>0</v>
      </c>
      <c r="T366" s="170">
        <f>S366*H366</f>
        <v>0</v>
      </c>
      <c r="U366" s="29"/>
      <c r="V366" s="29"/>
      <c r="W366" s="29"/>
      <c r="X366" s="29"/>
      <c r="Y366" s="29"/>
      <c r="Z366" s="29"/>
      <c r="AA366" s="29"/>
      <c r="AB366" s="29"/>
      <c r="AC366" s="29"/>
      <c r="AD366" s="29"/>
      <c r="AE366" s="29"/>
      <c r="AR366" s="171" t="s">
        <v>265</v>
      </c>
      <c r="AT366" s="171" t="s">
        <v>199</v>
      </c>
      <c r="AU366" s="171" t="s">
        <v>204</v>
      </c>
      <c r="AY366" s="14" t="s">
        <v>196</v>
      </c>
      <c r="BE366" s="172">
        <f>IF(N366="základní",J366,0)</f>
        <v>0</v>
      </c>
      <c r="BF366" s="172">
        <f>IF(N366="snížená",J366,0)</f>
        <v>0</v>
      </c>
      <c r="BG366" s="172">
        <f>IF(N366="zákl. přenesená",J366,0)</f>
        <v>0</v>
      </c>
      <c r="BH366" s="172">
        <f>IF(N366="sníž. přenesená",J366,0)</f>
        <v>0</v>
      </c>
      <c r="BI366" s="172">
        <f>IF(N366="nulová",J366,0)</f>
        <v>0</v>
      </c>
      <c r="BJ366" s="14" t="s">
        <v>204</v>
      </c>
      <c r="BK366" s="172">
        <f>ROUND(I366*H366,2)</f>
        <v>0</v>
      </c>
      <c r="BL366" s="14" t="s">
        <v>265</v>
      </c>
      <c r="BM366" s="171" t="s">
        <v>1024</v>
      </c>
    </row>
    <row r="367" spans="1:65" s="12" customFormat="1" ht="22.9" customHeight="1">
      <c r="B367" s="145"/>
      <c r="D367" s="146" t="s">
        <v>78</v>
      </c>
      <c r="E367" s="156" t="s">
        <v>1025</v>
      </c>
      <c r="F367" s="156" t="s">
        <v>1026</v>
      </c>
      <c r="I367" s="148"/>
      <c r="J367" s="157">
        <f>BK367</f>
        <v>0</v>
      </c>
      <c r="L367" s="145"/>
      <c r="M367" s="150"/>
      <c r="N367" s="151"/>
      <c r="O367" s="151"/>
      <c r="P367" s="152">
        <f>SUM(P368:P376)</f>
        <v>0</v>
      </c>
      <c r="Q367" s="151"/>
      <c r="R367" s="152">
        <f>SUM(R368:R376)</f>
        <v>2.2565708299999998</v>
      </c>
      <c r="S367" s="151"/>
      <c r="T367" s="153">
        <f>SUM(T368:T376)</f>
        <v>9.504000000000002E-3</v>
      </c>
      <c r="AR367" s="146" t="s">
        <v>204</v>
      </c>
      <c r="AT367" s="154" t="s">
        <v>78</v>
      </c>
      <c r="AU367" s="154" t="s">
        <v>87</v>
      </c>
      <c r="AY367" s="146" t="s">
        <v>196</v>
      </c>
      <c r="BK367" s="155">
        <f>SUM(BK368:BK376)</f>
        <v>0</v>
      </c>
    </row>
    <row r="368" spans="1:65" s="2" customFormat="1" ht="16.5" customHeight="1">
      <c r="A368" s="29"/>
      <c r="B368" s="158"/>
      <c r="C368" s="159" t="s">
        <v>1027</v>
      </c>
      <c r="D368" s="159" t="s">
        <v>199</v>
      </c>
      <c r="E368" s="160" t="s">
        <v>1028</v>
      </c>
      <c r="F368" s="161" t="s">
        <v>1029</v>
      </c>
      <c r="G368" s="162" t="s">
        <v>222</v>
      </c>
      <c r="H368" s="163">
        <v>2.16</v>
      </c>
      <c r="I368" s="164"/>
      <c r="J368" s="165">
        <f t="shared" ref="J368:J376" si="110">ROUND(I368*H368,2)</f>
        <v>0</v>
      </c>
      <c r="K368" s="166"/>
      <c r="L368" s="30"/>
      <c r="M368" s="167" t="s">
        <v>1</v>
      </c>
      <c r="N368" s="168" t="s">
        <v>45</v>
      </c>
      <c r="O368" s="55"/>
      <c r="P368" s="169">
        <f t="shared" ref="P368:P376" si="111">O368*H368</f>
        <v>0</v>
      </c>
      <c r="Q368" s="169">
        <v>0</v>
      </c>
      <c r="R368" s="169">
        <f t="shared" ref="R368:R376" si="112">Q368*H368</f>
        <v>0</v>
      </c>
      <c r="S368" s="169">
        <v>4.4000000000000003E-3</v>
      </c>
      <c r="T368" s="170">
        <f t="shared" ref="T368:T376" si="113">S368*H368</f>
        <v>9.504000000000002E-3</v>
      </c>
      <c r="U368" s="29"/>
      <c r="V368" s="29"/>
      <c r="W368" s="29"/>
      <c r="X368" s="29"/>
      <c r="Y368" s="29"/>
      <c r="Z368" s="29"/>
      <c r="AA368" s="29"/>
      <c r="AB368" s="29"/>
      <c r="AC368" s="29"/>
      <c r="AD368" s="29"/>
      <c r="AE368" s="29"/>
      <c r="AR368" s="171" t="s">
        <v>265</v>
      </c>
      <c r="AT368" s="171" t="s">
        <v>199</v>
      </c>
      <c r="AU368" s="171" t="s">
        <v>204</v>
      </c>
      <c r="AY368" s="14" t="s">
        <v>196</v>
      </c>
      <c r="BE368" s="172">
        <f t="shared" ref="BE368:BE376" si="114">IF(N368="základní",J368,0)</f>
        <v>0</v>
      </c>
      <c r="BF368" s="172">
        <f t="shared" ref="BF368:BF376" si="115">IF(N368="snížená",J368,0)</f>
        <v>0</v>
      </c>
      <c r="BG368" s="172">
        <f t="shared" ref="BG368:BG376" si="116">IF(N368="zákl. přenesená",J368,0)</f>
        <v>0</v>
      </c>
      <c r="BH368" s="172">
        <f t="shared" ref="BH368:BH376" si="117">IF(N368="sníž. přenesená",J368,0)</f>
        <v>0</v>
      </c>
      <c r="BI368" s="172">
        <f t="shared" ref="BI368:BI376" si="118">IF(N368="nulová",J368,0)</f>
        <v>0</v>
      </c>
      <c r="BJ368" s="14" t="s">
        <v>204</v>
      </c>
      <c r="BK368" s="172">
        <f t="shared" ref="BK368:BK376" si="119">ROUND(I368*H368,2)</f>
        <v>0</v>
      </c>
      <c r="BL368" s="14" t="s">
        <v>265</v>
      </c>
      <c r="BM368" s="171" t="s">
        <v>1030</v>
      </c>
    </row>
    <row r="369" spans="1:65" s="2" customFormat="1" ht="16.5" customHeight="1">
      <c r="A369" s="29"/>
      <c r="B369" s="158"/>
      <c r="C369" s="159" t="s">
        <v>1031</v>
      </c>
      <c r="D369" s="159" t="s">
        <v>199</v>
      </c>
      <c r="E369" s="160" t="s">
        <v>1032</v>
      </c>
      <c r="F369" s="161" t="s">
        <v>1033</v>
      </c>
      <c r="G369" s="162" t="s">
        <v>208</v>
      </c>
      <c r="H369" s="163">
        <v>139.78899999999999</v>
      </c>
      <c r="I369" s="164"/>
      <c r="J369" s="165">
        <f t="shared" si="110"/>
        <v>0</v>
      </c>
      <c r="K369" s="166"/>
      <c r="L369" s="30"/>
      <c r="M369" s="167" t="s">
        <v>1</v>
      </c>
      <c r="N369" s="168" t="s">
        <v>45</v>
      </c>
      <c r="O369" s="55"/>
      <c r="P369" s="169">
        <f t="shared" si="111"/>
        <v>0</v>
      </c>
      <c r="Q369" s="169">
        <v>1.396E-2</v>
      </c>
      <c r="R369" s="169">
        <f t="shared" si="112"/>
        <v>1.9514544399999998</v>
      </c>
      <c r="S369" s="169">
        <v>0</v>
      </c>
      <c r="T369" s="170">
        <f t="shared" si="113"/>
        <v>0</v>
      </c>
      <c r="U369" s="29"/>
      <c r="V369" s="29"/>
      <c r="W369" s="29"/>
      <c r="X369" s="29"/>
      <c r="Y369" s="29"/>
      <c r="Z369" s="29"/>
      <c r="AA369" s="29"/>
      <c r="AB369" s="29"/>
      <c r="AC369" s="29"/>
      <c r="AD369" s="29"/>
      <c r="AE369" s="29"/>
      <c r="AR369" s="171" t="s">
        <v>265</v>
      </c>
      <c r="AT369" s="171" t="s">
        <v>199</v>
      </c>
      <c r="AU369" s="171" t="s">
        <v>204</v>
      </c>
      <c r="AY369" s="14" t="s">
        <v>196</v>
      </c>
      <c r="BE369" s="172">
        <f t="shared" si="114"/>
        <v>0</v>
      </c>
      <c r="BF369" s="172">
        <f t="shared" si="115"/>
        <v>0</v>
      </c>
      <c r="BG369" s="172">
        <f t="shared" si="116"/>
        <v>0</v>
      </c>
      <c r="BH369" s="172">
        <f t="shared" si="117"/>
        <v>0</v>
      </c>
      <c r="BI369" s="172">
        <f t="shared" si="118"/>
        <v>0</v>
      </c>
      <c r="BJ369" s="14" t="s">
        <v>204</v>
      </c>
      <c r="BK369" s="172">
        <f t="shared" si="119"/>
        <v>0</v>
      </c>
      <c r="BL369" s="14" t="s">
        <v>265</v>
      </c>
      <c r="BM369" s="171" t="s">
        <v>1034</v>
      </c>
    </row>
    <row r="370" spans="1:65" s="2" customFormat="1" ht="16.5" customHeight="1">
      <c r="A370" s="29"/>
      <c r="B370" s="158"/>
      <c r="C370" s="159" t="s">
        <v>1035</v>
      </c>
      <c r="D370" s="159" t="s">
        <v>199</v>
      </c>
      <c r="E370" s="160" t="s">
        <v>1036</v>
      </c>
      <c r="F370" s="161" t="s">
        <v>1037</v>
      </c>
      <c r="G370" s="162" t="s">
        <v>202</v>
      </c>
      <c r="H370" s="163">
        <v>2.097</v>
      </c>
      <c r="I370" s="164"/>
      <c r="J370" s="165">
        <f t="shared" si="110"/>
        <v>0</v>
      </c>
      <c r="K370" s="166"/>
      <c r="L370" s="30"/>
      <c r="M370" s="167" t="s">
        <v>1</v>
      </c>
      <c r="N370" s="168" t="s">
        <v>45</v>
      </c>
      <c r="O370" s="55"/>
      <c r="P370" s="169">
        <f t="shared" si="111"/>
        <v>0</v>
      </c>
      <c r="Q370" s="169">
        <v>2.3369999999999998E-2</v>
      </c>
      <c r="R370" s="169">
        <f t="shared" si="112"/>
        <v>4.9006889999999997E-2</v>
      </c>
      <c r="S370" s="169">
        <v>0</v>
      </c>
      <c r="T370" s="170">
        <f t="shared" si="113"/>
        <v>0</v>
      </c>
      <c r="U370" s="29"/>
      <c r="V370" s="29"/>
      <c r="W370" s="29"/>
      <c r="X370" s="29"/>
      <c r="Y370" s="29"/>
      <c r="Z370" s="29"/>
      <c r="AA370" s="29"/>
      <c r="AB370" s="29"/>
      <c r="AC370" s="29"/>
      <c r="AD370" s="29"/>
      <c r="AE370" s="29"/>
      <c r="AR370" s="171" t="s">
        <v>265</v>
      </c>
      <c r="AT370" s="171" t="s">
        <v>199</v>
      </c>
      <c r="AU370" s="171" t="s">
        <v>204</v>
      </c>
      <c r="AY370" s="14" t="s">
        <v>196</v>
      </c>
      <c r="BE370" s="172">
        <f t="shared" si="114"/>
        <v>0</v>
      </c>
      <c r="BF370" s="172">
        <f t="shared" si="115"/>
        <v>0</v>
      </c>
      <c r="BG370" s="172">
        <f t="shared" si="116"/>
        <v>0</v>
      </c>
      <c r="BH370" s="172">
        <f t="shared" si="117"/>
        <v>0</v>
      </c>
      <c r="BI370" s="172">
        <f t="shared" si="118"/>
        <v>0</v>
      </c>
      <c r="BJ370" s="14" t="s">
        <v>204</v>
      </c>
      <c r="BK370" s="172">
        <f t="shared" si="119"/>
        <v>0</v>
      </c>
      <c r="BL370" s="14" t="s">
        <v>265</v>
      </c>
      <c r="BM370" s="171" t="s">
        <v>1038</v>
      </c>
    </row>
    <row r="371" spans="1:65" s="2" customFormat="1" ht="16.5" customHeight="1">
      <c r="A371" s="29"/>
      <c r="B371" s="158"/>
      <c r="C371" s="159" t="s">
        <v>1039</v>
      </c>
      <c r="D371" s="159" t="s">
        <v>199</v>
      </c>
      <c r="E371" s="160" t="s">
        <v>1040</v>
      </c>
      <c r="F371" s="161" t="s">
        <v>1041</v>
      </c>
      <c r="G371" s="162" t="s">
        <v>208</v>
      </c>
      <c r="H371" s="163">
        <v>13.06</v>
      </c>
      <c r="I371" s="164"/>
      <c r="J371" s="165">
        <f t="shared" si="110"/>
        <v>0</v>
      </c>
      <c r="K371" s="166"/>
      <c r="L371" s="30"/>
      <c r="M371" s="167" t="s">
        <v>1</v>
      </c>
      <c r="N371" s="168" t="s">
        <v>45</v>
      </c>
      <c r="O371" s="55"/>
      <c r="P371" s="169">
        <f t="shared" si="111"/>
        <v>0</v>
      </c>
      <c r="Q371" s="169">
        <v>5.0000000000000002E-5</v>
      </c>
      <c r="R371" s="169">
        <f t="shared" si="112"/>
        <v>6.5300000000000004E-4</v>
      </c>
      <c r="S371" s="169">
        <v>0</v>
      </c>
      <c r="T371" s="170">
        <f t="shared" si="113"/>
        <v>0</v>
      </c>
      <c r="U371" s="29"/>
      <c r="V371" s="29"/>
      <c r="W371" s="29"/>
      <c r="X371" s="29"/>
      <c r="Y371" s="29"/>
      <c r="Z371" s="29"/>
      <c r="AA371" s="29"/>
      <c r="AB371" s="29"/>
      <c r="AC371" s="29"/>
      <c r="AD371" s="29"/>
      <c r="AE371" s="29"/>
      <c r="AR371" s="171" t="s">
        <v>265</v>
      </c>
      <c r="AT371" s="171" t="s">
        <v>199</v>
      </c>
      <c r="AU371" s="171" t="s">
        <v>204</v>
      </c>
      <c r="AY371" s="14" t="s">
        <v>196</v>
      </c>
      <c r="BE371" s="172">
        <f t="shared" si="114"/>
        <v>0</v>
      </c>
      <c r="BF371" s="172">
        <f t="shared" si="115"/>
        <v>0</v>
      </c>
      <c r="BG371" s="172">
        <f t="shared" si="116"/>
        <v>0</v>
      </c>
      <c r="BH371" s="172">
        <f t="shared" si="117"/>
        <v>0</v>
      </c>
      <c r="BI371" s="172">
        <f t="shared" si="118"/>
        <v>0</v>
      </c>
      <c r="BJ371" s="14" t="s">
        <v>204</v>
      </c>
      <c r="BK371" s="172">
        <f t="shared" si="119"/>
        <v>0</v>
      </c>
      <c r="BL371" s="14" t="s">
        <v>265</v>
      </c>
      <c r="BM371" s="171" t="s">
        <v>1042</v>
      </c>
    </row>
    <row r="372" spans="1:65" s="2" customFormat="1" ht="16.5" customHeight="1">
      <c r="A372" s="29"/>
      <c r="B372" s="158"/>
      <c r="C372" s="159" t="s">
        <v>1043</v>
      </c>
      <c r="D372" s="159" t="s">
        <v>199</v>
      </c>
      <c r="E372" s="160" t="s">
        <v>1044</v>
      </c>
      <c r="F372" s="161" t="s">
        <v>1045</v>
      </c>
      <c r="G372" s="162" t="s">
        <v>208</v>
      </c>
      <c r="H372" s="163">
        <v>9.1120000000000001</v>
      </c>
      <c r="I372" s="164"/>
      <c r="J372" s="165">
        <f t="shared" si="110"/>
        <v>0</v>
      </c>
      <c r="K372" s="166"/>
      <c r="L372" s="30"/>
      <c r="M372" s="167" t="s">
        <v>1</v>
      </c>
      <c r="N372" s="168" t="s">
        <v>45</v>
      </c>
      <c r="O372" s="55"/>
      <c r="P372" s="169">
        <f t="shared" si="111"/>
        <v>0</v>
      </c>
      <c r="Q372" s="169">
        <v>5.0000000000000002E-5</v>
      </c>
      <c r="R372" s="169">
        <f t="shared" si="112"/>
        <v>4.5560000000000002E-4</v>
      </c>
      <c r="S372" s="169">
        <v>0</v>
      </c>
      <c r="T372" s="170">
        <f t="shared" si="113"/>
        <v>0</v>
      </c>
      <c r="U372" s="29"/>
      <c r="V372" s="29"/>
      <c r="W372" s="29"/>
      <c r="X372" s="29"/>
      <c r="Y372" s="29"/>
      <c r="Z372" s="29"/>
      <c r="AA372" s="29"/>
      <c r="AB372" s="29"/>
      <c r="AC372" s="29"/>
      <c r="AD372" s="29"/>
      <c r="AE372" s="29"/>
      <c r="AR372" s="171" t="s">
        <v>265</v>
      </c>
      <c r="AT372" s="171" t="s">
        <v>199</v>
      </c>
      <c r="AU372" s="171" t="s">
        <v>204</v>
      </c>
      <c r="AY372" s="14" t="s">
        <v>196</v>
      </c>
      <c r="BE372" s="172">
        <f t="shared" si="114"/>
        <v>0</v>
      </c>
      <c r="BF372" s="172">
        <f t="shared" si="115"/>
        <v>0</v>
      </c>
      <c r="BG372" s="172">
        <f t="shared" si="116"/>
        <v>0</v>
      </c>
      <c r="BH372" s="172">
        <f t="shared" si="117"/>
        <v>0</v>
      </c>
      <c r="BI372" s="172">
        <f t="shared" si="118"/>
        <v>0</v>
      </c>
      <c r="BJ372" s="14" t="s">
        <v>204</v>
      </c>
      <c r="BK372" s="172">
        <f t="shared" si="119"/>
        <v>0</v>
      </c>
      <c r="BL372" s="14" t="s">
        <v>265</v>
      </c>
      <c r="BM372" s="171" t="s">
        <v>1046</v>
      </c>
    </row>
    <row r="373" spans="1:65" s="2" customFormat="1" ht="16.5" customHeight="1">
      <c r="A373" s="29"/>
      <c r="B373" s="158"/>
      <c r="C373" s="173" t="s">
        <v>1047</v>
      </c>
      <c r="D373" s="173" t="s">
        <v>214</v>
      </c>
      <c r="E373" s="174" t="s">
        <v>1048</v>
      </c>
      <c r="F373" s="175" t="s">
        <v>1049</v>
      </c>
      <c r="G373" s="176" t="s">
        <v>208</v>
      </c>
      <c r="H373" s="177">
        <v>10.605</v>
      </c>
      <c r="I373" s="178"/>
      <c r="J373" s="179">
        <f t="shared" si="110"/>
        <v>0</v>
      </c>
      <c r="K373" s="180"/>
      <c r="L373" s="181"/>
      <c r="M373" s="182" t="s">
        <v>1</v>
      </c>
      <c r="N373" s="183" t="s">
        <v>45</v>
      </c>
      <c r="O373" s="55"/>
      <c r="P373" s="169">
        <f t="shared" si="111"/>
        <v>0</v>
      </c>
      <c r="Q373" s="169">
        <v>1.3100000000000001E-2</v>
      </c>
      <c r="R373" s="169">
        <f t="shared" si="112"/>
        <v>0.13892550000000001</v>
      </c>
      <c r="S373" s="169">
        <v>0</v>
      </c>
      <c r="T373" s="170">
        <f t="shared" si="113"/>
        <v>0</v>
      </c>
      <c r="U373" s="29"/>
      <c r="V373" s="29"/>
      <c r="W373" s="29"/>
      <c r="X373" s="29"/>
      <c r="Y373" s="29"/>
      <c r="Z373" s="29"/>
      <c r="AA373" s="29"/>
      <c r="AB373" s="29"/>
      <c r="AC373" s="29"/>
      <c r="AD373" s="29"/>
      <c r="AE373" s="29"/>
      <c r="AR373" s="171" t="s">
        <v>320</v>
      </c>
      <c r="AT373" s="171" t="s">
        <v>214</v>
      </c>
      <c r="AU373" s="171" t="s">
        <v>204</v>
      </c>
      <c r="AY373" s="14" t="s">
        <v>196</v>
      </c>
      <c r="BE373" s="172">
        <f t="shared" si="114"/>
        <v>0</v>
      </c>
      <c r="BF373" s="172">
        <f t="shared" si="115"/>
        <v>0</v>
      </c>
      <c r="BG373" s="172">
        <f t="shared" si="116"/>
        <v>0</v>
      </c>
      <c r="BH373" s="172">
        <f t="shared" si="117"/>
        <v>0</v>
      </c>
      <c r="BI373" s="172">
        <f t="shared" si="118"/>
        <v>0</v>
      </c>
      <c r="BJ373" s="14" t="s">
        <v>204</v>
      </c>
      <c r="BK373" s="172">
        <f t="shared" si="119"/>
        <v>0</v>
      </c>
      <c r="BL373" s="14" t="s">
        <v>265</v>
      </c>
      <c r="BM373" s="171" t="s">
        <v>1050</v>
      </c>
    </row>
    <row r="374" spans="1:65" s="2" customFormat="1" ht="16.5" customHeight="1">
      <c r="A374" s="29"/>
      <c r="B374" s="158"/>
      <c r="C374" s="173" t="s">
        <v>1051</v>
      </c>
      <c r="D374" s="173" t="s">
        <v>214</v>
      </c>
      <c r="E374" s="174" t="s">
        <v>1052</v>
      </c>
      <c r="F374" s="175" t="s">
        <v>1053</v>
      </c>
      <c r="G374" s="176" t="s">
        <v>208</v>
      </c>
      <c r="H374" s="177">
        <v>13.342000000000001</v>
      </c>
      <c r="I374" s="178"/>
      <c r="J374" s="179">
        <f t="shared" si="110"/>
        <v>0</v>
      </c>
      <c r="K374" s="180"/>
      <c r="L374" s="181"/>
      <c r="M374" s="182" t="s">
        <v>1</v>
      </c>
      <c r="N374" s="183" t="s">
        <v>45</v>
      </c>
      <c r="O374" s="55"/>
      <c r="P374" s="169">
        <f t="shared" si="111"/>
        <v>0</v>
      </c>
      <c r="Q374" s="169">
        <v>8.6999999999999994E-3</v>
      </c>
      <c r="R374" s="169">
        <f t="shared" si="112"/>
        <v>0.1160754</v>
      </c>
      <c r="S374" s="169">
        <v>0</v>
      </c>
      <c r="T374" s="170">
        <f t="shared" si="113"/>
        <v>0</v>
      </c>
      <c r="U374" s="29"/>
      <c r="V374" s="29"/>
      <c r="W374" s="29"/>
      <c r="X374" s="29"/>
      <c r="Y374" s="29"/>
      <c r="Z374" s="29"/>
      <c r="AA374" s="29"/>
      <c r="AB374" s="29"/>
      <c r="AC374" s="29"/>
      <c r="AD374" s="29"/>
      <c r="AE374" s="29"/>
      <c r="AR374" s="171" t="s">
        <v>320</v>
      </c>
      <c r="AT374" s="171" t="s">
        <v>214</v>
      </c>
      <c r="AU374" s="171" t="s">
        <v>204</v>
      </c>
      <c r="AY374" s="14" t="s">
        <v>196</v>
      </c>
      <c r="BE374" s="172">
        <f t="shared" si="114"/>
        <v>0</v>
      </c>
      <c r="BF374" s="172">
        <f t="shared" si="115"/>
        <v>0</v>
      </c>
      <c r="BG374" s="172">
        <f t="shared" si="116"/>
        <v>0</v>
      </c>
      <c r="BH374" s="172">
        <f t="shared" si="117"/>
        <v>0</v>
      </c>
      <c r="BI374" s="172">
        <f t="shared" si="118"/>
        <v>0</v>
      </c>
      <c r="BJ374" s="14" t="s">
        <v>204</v>
      </c>
      <c r="BK374" s="172">
        <f t="shared" si="119"/>
        <v>0</v>
      </c>
      <c r="BL374" s="14" t="s">
        <v>265</v>
      </c>
      <c r="BM374" s="171" t="s">
        <v>1054</v>
      </c>
    </row>
    <row r="375" spans="1:65" s="2" customFormat="1" ht="16.5" customHeight="1">
      <c r="A375" s="29"/>
      <c r="B375" s="158"/>
      <c r="C375" s="159" t="s">
        <v>1055</v>
      </c>
      <c r="D375" s="159" t="s">
        <v>199</v>
      </c>
      <c r="E375" s="160" t="s">
        <v>1056</v>
      </c>
      <c r="F375" s="161" t="s">
        <v>1057</v>
      </c>
      <c r="G375" s="162" t="s">
        <v>1058</v>
      </c>
      <c r="H375" s="163">
        <v>3</v>
      </c>
      <c r="I375" s="164"/>
      <c r="J375" s="165">
        <f t="shared" si="110"/>
        <v>0</v>
      </c>
      <c r="K375" s="166"/>
      <c r="L375" s="30"/>
      <c r="M375" s="167" t="s">
        <v>1</v>
      </c>
      <c r="N375" s="168" t="s">
        <v>45</v>
      </c>
      <c r="O375" s="55"/>
      <c r="P375" s="169">
        <f t="shared" si="111"/>
        <v>0</v>
      </c>
      <c r="Q375" s="169">
        <v>0</v>
      </c>
      <c r="R375" s="169">
        <f t="shared" si="112"/>
        <v>0</v>
      </c>
      <c r="S375" s="169">
        <v>0</v>
      </c>
      <c r="T375" s="170">
        <f t="shared" si="113"/>
        <v>0</v>
      </c>
      <c r="U375" s="29"/>
      <c r="V375" s="29"/>
      <c r="W375" s="29"/>
      <c r="X375" s="29"/>
      <c r="Y375" s="29"/>
      <c r="Z375" s="29"/>
      <c r="AA375" s="29"/>
      <c r="AB375" s="29"/>
      <c r="AC375" s="29"/>
      <c r="AD375" s="29"/>
      <c r="AE375" s="29"/>
      <c r="AR375" s="171" t="s">
        <v>265</v>
      </c>
      <c r="AT375" s="171" t="s">
        <v>199</v>
      </c>
      <c r="AU375" s="171" t="s">
        <v>204</v>
      </c>
      <c r="AY375" s="14" t="s">
        <v>196</v>
      </c>
      <c r="BE375" s="172">
        <f t="shared" si="114"/>
        <v>0</v>
      </c>
      <c r="BF375" s="172">
        <f t="shared" si="115"/>
        <v>0</v>
      </c>
      <c r="BG375" s="172">
        <f t="shared" si="116"/>
        <v>0</v>
      </c>
      <c r="BH375" s="172">
        <f t="shared" si="117"/>
        <v>0</v>
      </c>
      <c r="BI375" s="172">
        <f t="shared" si="118"/>
        <v>0</v>
      </c>
      <c r="BJ375" s="14" t="s">
        <v>204</v>
      </c>
      <c r="BK375" s="172">
        <f t="shared" si="119"/>
        <v>0</v>
      </c>
      <c r="BL375" s="14" t="s">
        <v>265</v>
      </c>
      <c r="BM375" s="171" t="s">
        <v>1059</v>
      </c>
    </row>
    <row r="376" spans="1:65" s="2" customFormat="1" ht="16.5" customHeight="1">
      <c r="A376" s="29"/>
      <c r="B376" s="158"/>
      <c r="C376" s="159" t="s">
        <v>1060</v>
      </c>
      <c r="D376" s="159" t="s">
        <v>199</v>
      </c>
      <c r="E376" s="160" t="s">
        <v>1061</v>
      </c>
      <c r="F376" s="161" t="s">
        <v>1062</v>
      </c>
      <c r="G376" s="162" t="s">
        <v>212</v>
      </c>
      <c r="H376" s="163">
        <v>2.2570000000000001</v>
      </c>
      <c r="I376" s="164"/>
      <c r="J376" s="165">
        <f t="shared" si="110"/>
        <v>0</v>
      </c>
      <c r="K376" s="166"/>
      <c r="L376" s="30"/>
      <c r="M376" s="167" t="s">
        <v>1</v>
      </c>
      <c r="N376" s="168" t="s">
        <v>45</v>
      </c>
      <c r="O376" s="55"/>
      <c r="P376" s="169">
        <f t="shared" si="111"/>
        <v>0</v>
      </c>
      <c r="Q376" s="169">
        <v>0</v>
      </c>
      <c r="R376" s="169">
        <f t="shared" si="112"/>
        <v>0</v>
      </c>
      <c r="S376" s="169">
        <v>0</v>
      </c>
      <c r="T376" s="170">
        <f t="shared" si="113"/>
        <v>0</v>
      </c>
      <c r="U376" s="29"/>
      <c r="V376" s="29"/>
      <c r="W376" s="29"/>
      <c r="X376" s="29"/>
      <c r="Y376" s="29"/>
      <c r="Z376" s="29"/>
      <c r="AA376" s="29"/>
      <c r="AB376" s="29"/>
      <c r="AC376" s="29"/>
      <c r="AD376" s="29"/>
      <c r="AE376" s="29"/>
      <c r="AR376" s="171" t="s">
        <v>265</v>
      </c>
      <c r="AT376" s="171" t="s">
        <v>199</v>
      </c>
      <c r="AU376" s="171" t="s">
        <v>204</v>
      </c>
      <c r="AY376" s="14" t="s">
        <v>196</v>
      </c>
      <c r="BE376" s="172">
        <f t="shared" si="114"/>
        <v>0</v>
      </c>
      <c r="BF376" s="172">
        <f t="shared" si="115"/>
        <v>0</v>
      </c>
      <c r="BG376" s="172">
        <f t="shared" si="116"/>
        <v>0</v>
      </c>
      <c r="BH376" s="172">
        <f t="shared" si="117"/>
        <v>0</v>
      </c>
      <c r="BI376" s="172">
        <f t="shared" si="118"/>
        <v>0</v>
      </c>
      <c r="BJ376" s="14" t="s">
        <v>204</v>
      </c>
      <c r="BK376" s="172">
        <f t="shared" si="119"/>
        <v>0</v>
      </c>
      <c r="BL376" s="14" t="s">
        <v>265</v>
      </c>
      <c r="BM376" s="171" t="s">
        <v>1063</v>
      </c>
    </row>
    <row r="377" spans="1:65" s="12" customFormat="1" ht="22.9" customHeight="1">
      <c r="B377" s="145"/>
      <c r="D377" s="146" t="s">
        <v>78</v>
      </c>
      <c r="E377" s="156" t="s">
        <v>1064</v>
      </c>
      <c r="F377" s="156" t="s">
        <v>1065</v>
      </c>
      <c r="I377" s="148"/>
      <c r="J377" s="157">
        <f>BK377</f>
        <v>0</v>
      </c>
      <c r="L377" s="145"/>
      <c r="M377" s="150"/>
      <c r="N377" s="151"/>
      <c r="O377" s="151"/>
      <c r="P377" s="152">
        <f>SUM(P378:P381)</f>
        <v>0</v>
      </c>
      <c r="Q377" s="151"/>
      <c r="R377" s="152">
        <f>SUM(R378:R381)</f>
        <v>3.0351600000000003E-2</v>
      </c>
      <c r="S377" s="151"/>
      <c r="T377" s="153">
        <f>SUM(T378:T381)</f>
        <v>2.4948000000000001E-2</v>
      </c>
      <c r="AR377" s="146" t="s">
        <v>204</v>
      </c>
      <c r="AT377" s="154" t="s">
        <v>78</v>
      </c>
      <c r="AU377" s="154" t="s">
        <v>87</v>
      </c>
      <c r="AY377" s="146" t="s">
        <v>196</v>
      </c>
      <c r="BK377" s="155">
        <f>SUM(BK378:BK381)</f>
        <v>0</v>
      </c>
    </row>
    <row r="378" spans="1:65" s="2" customFormat="1" ht="16.5" customHeight="1">
      <c r="A378" s="29"/>
      <c r="B378" s="158"/>
      <c r="C378" s="159" t="s">
        <v>1066</v>
      </c>
      <c r="D378" s="159" t="s">
        <v>199</v>
      </c>
      <c r="E378" s="160" t="s">
        <v>1067</v>
      </c>
      <c r="F378" s="161" t="s">
        <v>1068</v>
      </c>
      <c r="G378" s="162" t="s">
        <v>222</v>
      </c>
      <c r="H378" s="163">
        <v>9</v>
      </c>
      <c r="I378" s="164"/>
      <c r="J378" s="165">
        <f>ROUND(I378*H378,2)</f>
        <v>0</v>
      </c>
      <c r="K378" s="166"/>
      <c r="L378" s="30"/>
      <c r="M378" s="167" t="s">
        <v>1</v>
      </c>
      <c r="N378" s="168" t="s">
        <v>45</v>
      </c>
      <c r="O378" s="55"/>
      <c r="P378" s="169">
        <f>O378*H378</f>
        <v>0</v>
      </c>
      <c r="Q378" s="169">
        <v>1.0000000000000001E-5</v>
      </c>
      <c r="R378" s="169">
        <f>Q378*H378</f>
        <v>9.0000000000000006E-5</v>
      </c>
      <c r="S378" s="169">
        <v>0</v>
      </c>
      <c r="T378" s="170">
        <f>S378*H378</f>
        <v>0</v>
      </c>
      <c r="U378" s="29"/>
      <c r="V378" s="29"/>
      <c r="W378" s="29"/>
      <c r="X378" s="29"/>
      <c r="Y378" s="29"/>
      <c r="Z378" s="29"/>
      <c r="AA378" s="29"/>
      <c r="AB378" s="29"/>
      <c r="AC378" s="29"/>
      <c r="AD378" s="29"/>
      <c r="AE378" s="29"/>
      <c r="AR378" s="171" t="s">
        <v>265</v>
      </c>
      <c r="AT378" s="171" t="s">
        <v>199</v>
      </c>
      <c r="AU378" s="171" t="s">
        <v>204</v>
      </c>
      <c r="AY378" s="14" t="s">
        <v>196</v>
      </c>
      <c r="BE378" s="172">
        <f>IF(N378="základní",J378,0)</f>
        <v>0</v>
      </c>
      <c r="BF378" s="172">
        <f>IF(N378="snížená",J378,0)</f>
        <v>0</v>
      </c>
      <c r="BG378" s="172">
        <f>IF(N378="zákl. přenesená",J378,0)</f>
        <v>0</v>
      </c>
      <c r="BH378" s="172">
        <f>IF(N378="sníž. přenesená",J378,0)</f>
        <v>0</v>
      </c>
      <c r="BI378" s="172">
        <f>IF(N378="nulová",J378,0)</f>
        <v>0</v>
      </c>
      <c r="BJ378" s="14" t="s">
        <v>204</v>
      </c>
      <c r="BK378" s="172">
        <f>ROUND(I378*H378,2)</f>
        <v>0</v>
      </c>
      <c r="BL378" s="14" t="s">
        <v>265</v>
      </c>
      <c r="BM378" s="171" t="s">
        <v>1069</v>
      </c>
    </row>
    <row r="379" spans="1:65" s="2" customFormat="1" ht="16.5" customHeight="1">
      <c r="A379" s="29"/>
      <c r="B379" s="158"/>
      <c r="C379" s="159" t="s">
        <v>1070</v>
      </c>
      <c r="D379" s="159" t="s">
        <v>199</v>
      </c>
      <c r="E379" s="160" t="s">
        <v>1071</v>
      </c>
      <c r="F379" s="161" t="s">
        <v>1072</v>
      </c>
      <c r="G379" s="162" t="s">
        <v>208</v>
      </c>
      <c r="H379" s="163">
        <v>2.16</v>
      </c>
      <c r="I379" s="164"/>
      <c r="J379" s="165">
        <f>ROUND(I379*H379,2)</f>
        <v>0</v>
      </c>
      <c r="K379" s="166"/>
      <c r="L379" s="30"/>
      <c r="M379" s="167" t="s">
        <v>1</v>
      </c>
      <c r="N379" s="168" t="s">
        <v>45</v>
      </c>
      <c r="O379" s="55"/>
      <c r="P379" s="169">
        <f>O379*H379</f>
        <v>0</v>
      </c>
      <c r="Q379" s="169">
        <v>1E-4</v>
      </c>
      <c r="R379" s="169">
        <f>Q379*H379</f>
        <v>2.1600000000000002E-4</v>
      </c>
      <c r="S379" s="169">
        <v>0</v>
      </c>
      <c r="T379" s="170">
        <f>S379*H379</f>
        <v>0</v>
      </c>
      <c r="U379" s="29"/>
      <c r="V379" s="29"/>
      <c r="W379" s="29"/>
      <c r="X379" s="29"/>
      <c r="Y379" s="29"/>
      <c r="Z379" s="29"/>
      <c r="AA379" s="29"/>
      <c r="AB379" s="29"/>
      <c r="AC379" s="29"/>
      <c r="AD379" s="29"/>
      <c r="AE379" s="29"/>
      <c r="AR379" s="171" t="s">
        <v>265</v>
      </c>
      <c r="AT379" s="171" t="s">
        <v>199</v>
      </c>
      <c r="AU379" s="171" t="s">
        <v>204</v>
      </c>
      <c r="AY379" s="14" t="s">
        <v>196</v>
      </c>
      <c r="BE379" s="172">
        <f>IF(N379="základní",J379,0)</f>
        <v>0</v>
      </c>
      <c r="BF379" s="172">
        <f>IF(N379="snížená",J379,0)</f>
        <v>0</v>
      </c>
      <c r="BG379" s="172">
        <f>IF(N379="zákl. přenesená",J379,0)</f>
        <v>0</v>
      </c>
      <c r="BH379" s="172">
        <f>IF(N379="sníž. přenesená",J379,0)</f>
        <v>0</v>
      </c>
      <c r="BI379" s="172">
        <f>IF(N379="nulová",J379,0)</f>
        <v>0</v>
      </c>
      <c r="BJ379" s="14" t="s">
        <v>204</v>
      </c>
      <c r="BK379" s="172">
        <f>ROUND(I379*H379,2)</f>
        <v>0</v>
      </c>
      <c r="BL379" s="14" t="s">
        <v>265</v>
      </c>
      <c r="BM379" s="171" t="s">
        <v>1073</v>
      </c>
    </row>
    <row r="380" spans="1:65" s="2" customFormat="1" ht="16.5" customHeight="1">
      <c r="A380" s="29"/>
      <c r="B380" s="158"/>
      <c r="C380" s="159" t="s">
        <v>1074</v>
      </c>
      <c r="D380" s="159" t="s">
        <v>199</v>
      </c>
      <c r="E380" s="160" t="s">
        <v>1075</v>
      </c>
      <c r="F380" s="161" t="s">
        <v>1076</v>
      </c>
      <c r="G380" s="162" t="s">
        <v>512</v>
      </c>
      <c r="H380" s="163">
        <v>2.16</v>
      </c>
      <c r="I380" s="164"/>
      <c r="J380" s="165">
        <f>ROUND(I380*H380,2)</f>
        <v>0</v>
      </c>
      <c r="K380" s="166"/>
      <c r="L380" s="30"/>
      <c r="M380" s="167" t="s">
        <v>1</v>
      </c>
      <c r="N380" s="168" t="s">
        <v>45</v>
      </c>
      <c r="O380" s="55"/>
      <c r="P380" s="169">
        <f>O380*H380</f>
        <v>0</v>
      </c>
      <c r="Q380" s="169">
        <v>1.391E-2</v>
      </c>
      <c r="R380" s="169">
        <f>Q380*H380</f>
        <v>3.0045600000000002E-2</v>
      </c>
      <c r="S380" s="169">
        <v>1.155E-2</v>
      </c>
      <c r="T380" s="170">
        <f>S380*H380</f>
        <v>2.4948000000000001E-2</v>
      </c>
      <c r="U380" s="29"/>
      <c r="V380" s="29"/>
      <c r="W380" s="29"/>
      <c r="X380" s="29"/>
      <c r="Y380" s="29"/>
      <c r="Z380" s="29"/>
      <c r="AA380" s="29"/>
      <c r="AB380" s="29"/>
      <c r="AC380" s="29"/>
      <c r="AD380" s="29"/>
      <c r="AE380" s="29"/>
      <c r="AR380" s="171" t="s">
        <v>265</v>
      </c>
      <c r="AT380" s="171" t="s">
        <v>199</v>
      </c>
      <c r="AU380" s="171" t="s">
        <v>204</v>
      </c>
      <c r="AY380" s="14" t="s">
        <v>196</v>
      </c>
      <c r="BE380" s="172">
        <f>IF(N380="základní",J380,0)</f>
        <v>0</v>
      </c>
      <c r="BF380" s="172">
        <f>IF(N380="snížená",J380,0)</f>
        <v>0</v>
      </c>
      <c r="BG380" s="172">
        <f>IF(N380="zákl. přenesená",J380,0)</f>
        <v>0</v>
      </c>
      <c r="BH380" s="172">
        <f>IF(N380="sníž. přenesená",J380,0)</f>
        <v>0</v>
      </c>
      <c r="BI380" s="172">
        <f>IF(N380="nulová",J380,0)</f>
        <v>0</v>
      </c>
      <c r="BJ380" s="14" t="s">
        <v>204</v>
      </c>
      <c r="BK380" s="172">
        <f>ROUND(I380*H380,2)</f>
        <v>0</v>
      </c>
      <c r="BL380" s="14" t="s">
        <v>265</v>
      </c>
      <c r="BM380" s="171" t="s">
        <v>1077</v>
      </c>
    </row>
    <row r="381" spans="1:65" s="2" customFormat="1" ht="16.5" customHeight="1">
      <c r="A381" s="29"/>
      <c r="B381" s="158"/>
      <c r="C381" s="159" t="s">
        <v>1078</v>
      </c>
      <c r="D381" s="159" t="s">
        <v>199</v>
      </c>
      <c r="E381" s="160" t="s">
        <v>1079</v>
      </c>
      <c r="F381" s="161" t="s">
        <v>1080</v>
      </c>
      <c r="G381" s="162" t="s">
        <v>212</v>
      </c>
      <c r="H381" s="163">
        <v>0.03</v>
      </c>
      <c r="I381" s="164"/>
      <c r="J381" s="165">
        <f>ROUND(I381*H381,2)</f>
        <v>0</v>
      </c>
      <c r="K381" s="166"/>
      <c r="L381" s="30"/>
      <c r="M381" s="167" t="s">
        <v>1</v>
      </c>
      <c r="N381" s="168" t="s">
        <v>45</v>
      </c>
      <c r="O381" s="55"/>
      <c r="P381" s="169">
        <f>O381*H381</f>
        <v>0</v>
      </c>
      <c r="Q381" s="169">
        <v>0</v>
      </c>
      <c r="R381" s="169">
        <f>Q381*H381</f>
        <v>0</v>
      </c>
      <c r="S381" s="169">
        <v>0</v>
      </c>
      <c r="T381" s="170">
        <f>S381*H381</f>
        <v>0</v>
      </c>
      <c r="U381" s="29"/>
      <c r="V381" s="29"/>
      <c r="W381" s="29"/>
      <c r="X381" s="29"/>
      <c r="Y381" s="29"/>
      <c r="Z381" s="29"/>
      <c r="AA381" s="29"/>
      <c r="AB381" s="29"/>
      <c r="AC381" s="29"/>
      <c r="AD381" s="29"/>
      <c r="AE381" s="29"/>
      <c r="AR381" s="171" t="s">
        <v>265</v>
      </c>
      <c r="AT381" s="171" t="s">
        <v>199</v>
      </c>
      <c r="AU381" s="171" t="s">
        <v>204</v>
      </c>
      <c r="AY381" s="14" t="s">
        <v>196</v>
      </c>
      <c r="BE381" s="172">
        <f>IF(N381="základní",J381,0)</f>
        <v>0</v>
      </c>
      <c r="BF381" s="172">
        <f>IF(N381="snížená",J381,0)</f>
        <v>0</v>
      </c>
      <c r="BG381" s="172">
        <f>IF(N381="zákl. přenesená",J381,0)</f>
        <v>0</v>
      </c>
      <c r="BH381" s="172">
        <f>IF(N381="sníž. přenesená",J381,0)</f>
        <v>0</v>
      </c>
      <c r="BI381" s="172">
        <f>IF(N381="nulová",J381,0)</f>
        <v>0</v>
      </c>
      <c r="BJ381" s="14" t="s">
        <v>204</v>
      </c>
      <c r="BK381" s="172">
        <f>ROUND(I381*H381,2)</f>
        <v>0</v>
      </c>
      <c r="BL381" s="14" t="s">
        <v>265</v>
      </c>
      <c r="BM381" s="171" t="s">
        <v>1081</v>
      </c>
    </row>
    <row r="382" spans="1:65" s="12" customFormat="1" ht="22.9" customHeight="1">
      <c r="B382" s="145"/>
      <c r="D382" s="146" t="s">
        <v>78</v>
      </c>
      <c r="E382" s="156" t="s">
        <v>1082</v>
      </c>
      <c r="F382" s="156" t="s">
        <v>1083</v>
      </c>
      <c r="I382" s="148"/>
      <c r="J382" s="157">
        <f>BK382</f>
        <v>0</v>
      </c>
      <c r="L382" s="145"/>
      <c r="M382" s="150"/>
      <c r="N382" s="151"/>
      <c r="O382" s="151"/>
      <c r="P382" s="152">
        <f>SUM(P383:P402)</f>
        <v>0</v>
      </c>
      <c r="Q382" s="151"/>
      <c r="R382" s="152">
        <f>SUM(R383:R402)</f>
        <v>3.7597795999999994</v>
      </c>
      <c r="S382" s="151"/>
      <c r="T382" s="153">
        <f>SUM(T383:T402)</f>
        <v>1.6646849999999997</v>
      </c>
      <c r="AR382" s="146" t="s">
        <v>204</v>
      </c>
      <c r="AT382" s="154" t="s">
        <v>78</v>
      </c>
      <c r="AU382" s="154" t="s">
        <v>87</v>
      </c>
      <c r="AY382" s="146" t="s">
        <v>196</v>
      </c>
      <c r="BK382" s="155">
        <f>SUM(BK383:BK402)</f>
        <v>0</v>
      </c>
    </row>
    <row r="383" spans="1:65" s="2" customFormat="1" ht="16.5" customHeight="1">
      <c r="A383" s="29"/>
      <c r="B383" s="158"/>
      <c r="C383" s="159" t="s">
        <v>1084</v>
      </c>
      <c r="D383" s="159" t="s">
        <v>199</v>
      </c>
      <c r="E383" s="160" t="s">
        <v>1085</v>
      </c>
      <c r="F383" s="161" t="s">
        <v>1086</v>
      </c>
      <c r="G383" s="162" t="s">
        <v>222</v>
      </c>
      <c r="H383" s="163">
        <v>145.19999999999999</v>
      </c>
      <c r="I383" s="164"/>
      <c r="J383" s="165">
        <f t="shared" ref="J383:J402" si="120">ROUND(I383*H383,2)</f>
        <v>0</v>
      </c>
      <c r="K383" s="166"/>
      <c r="L383" s="30"/>
      <c r="M383" s="167" t="s">
        <v>1</v>
      </c>
      <c r="N383" s="168" t="s">
        <v>45</v>
      </c>
      <c r="O383" s="55"/>
      <c r="P383" s="169">
        <f t="shared" ref="P383:P402" si="121">O383*H383</f>
        <v>0</v>
      </c>
      <c r="Q383" s="169">
        <v>0</v>
      </c>
      <c r="R383" s="169">
        <f t="shared" ref="R383:R402" si="122">Q383*H383</f>
        <v>0</v>
      </c>
      <c r="S383" s="169">
        <v>6.7000000000000002E-4</v>
      </c>
      <c r="T383" s="170">
        <f t="shared" ref="T383:T402" si="123">S383*H383</f>
        <v>9.7283999999999995E-2</v>
      </c>
      <c r="U383" s="29"/>
      <c r="V383" s="29"/>
      <c r="W383" s="29"/>
      <c r="X383" s="29"/>
      <c r="Y383" s="29"/>
      <c r="Z383" s="29"/>
      <c r="AA383" s="29"/>
      <c r="AB383" s="29"/>
      <c r="AC383" s="29"/>
      <c r="AD383" s="29"/>
      <c r="AE383" s="29"/>
      <c r="AR383" s="171" t="s">
        <v>265</v>
      </c>
      <c r="AT383" s="171" t="s">
        <v>199</v>
      </c>
      <c r="AU383" s="171" t="s">
        <v>204</v>
      </c>
      <c r="AY383" s="14" t="s">
        <v>196</v>
      </c>
      <c r="BE383" s="172">
        <f t="shared" ref="BE383:BE402" si="124">IF(N383="základní",J383,0)</f>
        <v>0</v>
      </c>
      <c r="BF383" s="172">
        <f t="shared" ref="BF383:BF402" si="125">IF(N383="snížená",J383,0)</f>
        <v>0</v>
      </c>
      <c r="BG383" s="172">
        <f t="shared" ref="BG383:BG402" si="126">IF(N383="zákl. přenesená",J383,0)</f>
        <v>0</v>
      </c>
      <c r="BH383" s="172">
        <f t="shared" ref="BH383:BH402" si="127">IF(N383="sníž. přenesená",J383,0)</f>
        <v>0</v>
      </c>
      <c r="BI383" s="172">
        <f t="shared" ref="BI383:BI402" si="128">IF(N383="nulová",J383,0)</f>
        <v>0</v>
      </c>
      <c r="BJ383" s="14" t="s">
        <v>204</v>
      </c>
      <c r="BK383" s="172">
        <f t="shared" ref="BK383:BK402" si="129">ROUND(I383*H383,2)</f>
        <v>0</v>
      </c>
      <c r="BL383" s="14" t="s">
        <v>265</v>
      </c>
      <c r="BM383" s="171" t="s">
        <v>1087</v>
      </c>
    </row>
    <row r="384" spans="1:65" s="2" customFormat="1" ht="16.5" customHeight="1">
      <c r="A384" s="29"/>
      <c r="B384" s="158"/>
      <c r="C384" s="159" t="s">
        <v>1088</v>
      </c>
      <c r="D384" s="159" t="s">
        <v>199</v>
      </c>
      <c r="E384" s="160" t="s">
        <v>1089</v>
      </c>
      <c r="F384" s="161" t="s">
        <v>1090</v>
      </c>
      <c r="G384" s="162" t="s">
        <v>208</v>
      </c>
      <c r="H384" s="163">
        <v>19.350000000000001</v>
      </c>
      <c r="I384" s="164"/>
      <c r="J384" s="165">
        <f t="shared" si="120"/>
        <v>0</v>
      </c>
      <c r="K384" s="166"/>
      <c r="L384" s="30"/>
      <c r="M384" s="167" t="s">
        <v>1</v>
      </c>
      <c r="N384" s="168" t="s">
        <v>45</v>
      </c>
      <c r="O384" s="55"/>
      <c r="P384" s="169">
        <f t="shared" si="121"/>
        <v>0</v>
      </c>
      <c r="Q384" s="169">
        <v>0</v>
      </c>
      <c r="R384" s="169">
        <f t="shared" si="122"/>
        <v>0</v>
      </c>
      <c r="S384" s="169">
        <v>5.94E-3</v>
      </c>
      <c r="T384" s="170">
        <f t="shared" si="123"/>
        <v>0.11493900000000001</v>
      </c>
      <c r="U384" s="29"/>
      <c r="V384" s="29"/>
      <c r="W384" s="29"/>
      <c r="X384" s="29"/>
      <c r="Y384" s="29"/>
      <c r="Z384" s="29"/>
      <c r="AA384" s="29"/>
      <c r="AB384" s="29"/>
      <c r="AC384" s="29"/>
      <c r="AD384" s="29"/>
      <c r="AE384" s="29"/>
      <c r="AR384" s="171" t="s">
        <v>265</v>
      </c>
      <c r="AT384" s="171" t="s">
        <v>199</v>
      </c>
      <c r="AU384" s="171" t="s">
        <v>204</v>
      </c>
      <c r="AY384" s="14" t="s">
        <v>196</v>
      </c>
      <c r="BE384" s="172">
        <f t="shared" si="124"/>
        <v>0</v>
      </c>
      <c r="BF384" s="172">
        <f t="shared" si="125"/>
        <v>0</v>
      </c>
      <c r="BG384" s="172">
        <f t="shared" si="126"/>
        <v>0</v>
      </c>
      <c r="BH384" s="172">
        <f t="shared" si="127"/>
        <v>0</v>
      </c>
      <c r="BI384" s="172">
        <f t="shared" si="128"/>
        <v>0</v>
      </c>
      <c r="BJ384" s="14" t="s">
        <v>204</v>
      </c>
      <c r="BK384" s="172">
        <f t="shared" si="129"/>
        <v>0</v>
      </c>
      <c r="BL384" s="14" t="s">
        <v>265</v>
      </c>
      <c r="BM384" s="171" t="s">
        <v>1091</v>
      </c>
    </row>
    <row r="385" spans="1:65" s="2" customFormat="1" ht="16.5" customHeight="1">
      <c r="A385" s="29"/>
      <c r="B385" s="158"/>
      <c r="C385" s="159" t="s">
        <v>1092</v>
      </c>
      <c r="D385" s="159" t="s">
        <v>199</v>
      </c>
      <c r="E385" s="160" t="s">
        <v>1093</v>
      </c>
      <c r="F385" s="161" t="s">
        <v>1094</v>
      </c>
      <c r="G385" s="162" t="s">
        <v>208</v>
      </c>
      <c r="H385" s="163">
        <v>3</v>
      </c>
      <c r="I385" s="164"/>
      <c r="J385" s="165">
        <f t="shared" si="120"/>
        <v>0</v>
      </c>
      <c r="K385" s="166"/>
      <c r="L385" s="30"/>
      <c r="M385" s="167" t="s">
        <v>1</v>
      </c>
      <c r="N385" s="168" t="s">
        <v>45</v>
      </c>
      <c r="O385" s="55"/>
      <c r="P385" s="169">
        <f t="shared" si="121"/>
        <v>0</v>
      </c>
      <c r="Q385" s="169">
        <v>0</v>
      </c>
      <c r="R385" s="169">
        <f t="shared" si="122"/>
        <v>0</v>
      </c>
      <c r="S385" s="169">
        <v>3.1199999999999999E-3</v>
      </c>
      <c r="T385" s="170">
        <f t="shared" si="123"/>
        <v>9.3600000000000003E-3</v>
      </c>
      <c r="U385" s="29"/>
      <c r="V385" s="29"/>
      <c r="W385" s="29"/>
      <c r="X385" s="29"/>
      <c r="Y385" s="29"/>
      <c r="Z385" s="29"/>
      <c r="AA385" s="29"/>
      <c r="AB385" s="29"/>
      <c r="AC385" s="29"/>
      <c r="AD385" s="29"/>
      <c r="AE385" s="29"/>
      <c r="AR385" s="171" t="s">
        <v>265</v>
      </c>
      <c r="AT385" s="171" t="s">
        <v>199</v>
      </c>
      <c r="AU385" s="171" t="s">
        <v>204</v>
      </c>
      <c r="AY385" s="14" t="s">
        <v>196</v>
      </c>
      <c r="BE385" s="172">
        <f t="shared" si="124"/>
        <v>0</v>
      </c>
      <c r="BF385" s="172">
        <f t="shared" si="125"/>
        <v>0</v>
      </c>
      <c r="BG385" s="172">
        <f t="shared" si="126"/>
        <v>0</v>
      </c>
      <c r="BH385" s="172">
        <f t="shared" si="127"/>
        <v>0</v>
      </c>
      <c r="BI385" s="172">
        <f t="shared" si="128"/>
        <v>0</v>
      </c>
      <c r="BJ385" s="14" t="s">
        <v>204</v>
      </c>
      <c r="BK385" s="172">
        <f t="shared" si="129"/>
        <v>0</v>
      </c>
      <c r="BL385" s="14" t="s">
        <v>265</v>
      </c>
      <c r="BM385" s="171" t="s">
        <v>1095</v>
      </c>
    </row>
    <row r="386" spans="1:65" s="2" customFormat="1" ht="16.5" customHeight="1">
      <c r="A386" s="29"/>
      <c r="B386" s="158"/>
      <c r="C386" s="159" t="s">
        <v>1096</v>
      </c>
      <c r="D386" s="159" t="s">
        <v>199</v>
      </c>
      <c r="E386" s="160" t="s">
        <v>1097</v>
      </c>
      <c r="F386" s="161" t="s">
        <v>1098</v>
      </c>
      <c r="G386" s="162" t="s">
        <v>222</v>
      </c>
      <c r="H386" s="163">
        <v>235.35</v>
      </c>
      <c r="I386" s="164"/>
      <c r="J386" s="165">
        <f t="shared" si="120"/>
        <v>0</v>
      </c>
      <c r="K386" s="166"/>
      <c r="L386" s="30"/>
      <c r="M386" s="167" t="s">
        <v>1</v>
      </c>
      <c r="N386" s="168" t="s">
        <v>45</v>
      </c>
      <c r="O386" s="55"/>
      <c r="P386" s="169">
        <f t="shared" si="121"/>
        <v>0</v>
      </c>
      <c r="Q386" s="169">
        <v>0</v>
      </c>
      <c r="R386" s="169">
        <f t="shared" si="122"/>
        <v>0</v>
      </c>
      <c r="S386" s="169">
        <v>1.91E-3</v>
      </c>
      <c r="T386" s="170">
        <f t="shared" si="123"/>
        <v>0.44951849999999999</v>
      </c>
      <c r="U386" s="29"/>
      <c r="V386" s="29"/>
      <c r="W386" s="29"/>
      <c r="X386" s="29"/>
      <c r="Y386" s="29"/>
      <c r="Z386" s="29"/>
      <c r="AA386" s="29"/>
      <c r="AB386" s="29"/>
      <c r="AC386" s="29"/>
      <c r="AD386" s="29"/>
      <c r="AE386" s="29"/>
      <c r="AR386" s="171" t="s">
        <v>265</v>
      </c>
      <c r="AT386" s="171" t="s">
        <v>199</v>
      </c>
      <c r="AU386" s="171" t="s">
        <v>204</v>
      </c>
      <c r="AY386" s="14" t="s">
        <v>196</v>
      </c>
      <c r="BE386" s="172">
        <f t="shared" si="124"/>
        <v>0</v>
      </c>
      <c r="BF386" s="172">
        <f t="shared" si="125"/>
        <v>0</v>
      </c>
      <c r="BG386" s="172">
        <f t="shared" si="126"/>
        <v>0</v>
      </c>
      <c r="BH386" s="172">
        <f t="shared" si="127"/>
        <v>0</v>
      </c>
      <c r="BI386" s="172">
        <f t="shared" si="128"/>
        <v>0</v>
      </c>
      <c r="BJ386" s="14" t="s">
        <v>204</v>
      </c>
      <c r="BK386" s="172">
        <f t="shared" si="129"/>
        <v>0</v>
      </c>
      <c r="BL386" s="14" t="s">
        <v>265</v>
      </c>
      <c r="BM386" s="171" t="s">
        <v>1099</v>
      </c>
    </row>
    <row r="387" spans="1:65" s="2" customFormat="1" ht="16.5" customHeight="1">
      <c r="A387" s="29"/>
      <c r="B387" s="158"/>
      <c r="C387" s="159" t="s">
        <v>1100</v>
      </c>
      <c r="D387" s="159" t="s">
        <v>199</v>
      </c>
      <c r="E387" s="160" t="s">
        <v>1101</v>
      </c>
      <c r="F387" s="161" t="s">
        <v>1102</v>
      </c>
      <c r="G387" s="162" t="s">
        <v>222</v>
      </c>
      <c r="H387" s="163">
        <v>464.55</v>
      </c>
      <c r="I387" s="164"/>
      <c r="J387" s="165">
        <f t="shared" si="120"/>
        <v>0</v>
      </c>
      <c r="K387" s="166"/>
      <c r="L387" s="30"/>
      <c r="M387" s="167" t="s">
        <v>1</v>
      </c>
      <c r="N387" s="168" t="s">
        <v>45</v>
      </c>
      <c r="O387" s="55"/>
      <c r="P387" s="169">
        <f t="shared" si="121"/>
        <v>0</v>
      </c>
      <c r="Q387" s="169">
        <v>0</v>
      </c>
      <c r="R387" s="169">
        <f t="shared" si="122"/>
        <v>0</v>
      </c>
      <c r="S387" s="169">
        <v>1.67E-3</v>
      </c>
      <c r="T387" s="170">
        <f t="shared" si="123"/>
        <v>0.77579850000000006</v>
      </c>
      <c r="U387" s="29"/>
      <c r="V387" s="29"/>
      <c r="W387" s="29"/>
      <c r="X387" s="29"/>
      <c r="Y387" s="29"/>
      <c r="Z387" s="29"/>
      <c r="AA387" s="29"/>
      <c r="AB387" s="29"/>
      <c r="AC387" s="29"/>
      <c r="AD387" s="29"/>
      <c r="AE387" s="29"/>
      <c r="AR387" s="171" t="s">
        <v>265</v>
      </c>
      <c r="AT387" s="171" t="s">
        <v>199</v>
      </c>
      <c r="AU387" s="171" t="s">
        <v>204</v>
      </c>
      <c r="AY387" s="14" t="s">
        <v>196</v>
      </c>
      <c r="BE387" s="172">
        <f t="shared" si="124"/>
        <v>0</v>
      </c>
      <c r="BF387" s="172">
        <f t="shared" si="125"/>
        <v>0</v>
      </c>
      <c r="BG387" s="172">
        <f t="shared" si="126"/>
        <v>0</v>
      </c>
      <c r="BH387" s="172">
        <f t="shared" si="127"/>
        <v>0</v>
      </c>
      <c r="BI387" s="172">
        <f t="shared" si="128"/>
        <v>0</v>
      </c>
      <c r="BJ387" s="14" t="s">
        <v>204</v>
      </c>
      <c r="BK387" s="172">
        <f t="shared" si="129"/>
        <v>0</v>
      </c>
      <c r="BL387" s="14" t="s">
        <v>265</v>
      </c>
      <c r="BM387" s="171" t="s">
        <v>1103</v>
      </c>
    </row>
    <row r="388" spans="1:65" s="2" customFormat="1" ht="16.5" customHeight="1">
      <c r="A388" s="29"/>
      <c r="B388" s="158"/>
      <c r="C388" s="159" t="s">
        <v>1104</v>
      </c>
      <c r="D388" s="159" t="s">
        <v>199</v>
      </c>
      <c r="E388" s="160" t="s">
        <v>1105</v>
      </c>
      <c r="F388" s="161" t="s">
        <v>1106</v>
      </c>
      <c r="G388" s="162" t="s">
        <v>222</v>
      </c>
      <c r="H388" s="163">
        <v>51.3</v>
      </c>
      <c r="I388" s="164"/>
      <c r="J388" s="165">
        <f t="shared" si="120"/>
        <v>0</v>
      </c>
      <c r="K388" s="166"/>
      <c r="L388" s="30"/>
      <c r="M388" s="167" t="s">
        <v>1</v>
      </c>
      <c r="N388" s="168" t="s">
        <v>45</v>
      </c>
      <c r="O388" s="55"/>
      <c r="P388" s="169">
        <f t="shared" si="121"/>
        <v>0</v>
      </c>
      <c r="Q388" s="169">
        <v>0</v>
      </c>
      <c r="R388" s="169">
        <f t="shared" si="122"/>
        <v>0</v>
      </c>
      <c r="S388" s="169">
        <v>1.75E-3</v>
      </c>
      <c r="T388" s="170">
        <f t="shared" si="123"/>
        <v>8.9774999999999994E-2</v>
      </c>
      <c r="U388" s="29"/>
      <c r="V388" s="29"/>
      <c r="W388" s="29"/>
      <c r="X388" s="29"/>
      <c r="Y388" s="29"/>
      <c r="Z388" s="29"/>
      <c r="AA388" s="29"/>
      <c r="AB388" s="29"/>
      <c r="AC388" s="29"/>
      <c r="AD388" s="29"/>
      <c r="AE388" s="29"/>
      <c r="AR388" s="171" t="s">
        <v>265</v>
      </c>
      <c r="AT388" s="171" t="s">
        <v>199</v>
      </c>
      <c r="AU388" s="171" t="s">
        <v>204</v>
      </c>
      <c r="AY388" s="14" t="s">
        <v>196</v>
      </c>
      <c r="BE388" s="172">
        <f t="shared" si="124"/>
        <v>0</v>
      </c>
      <c r="BF388" s="172">
        <f t="shared" si="125"/>
        <v>0</v>
      </c>
      <c r="BG388" s="172">
        <f t="shared" si="126"/>
        <v>0</v>
      </c>
      <c r="BH388" s="172">
        <f t="shared" si="127"/>
        <v>0</v>
      </c>
      <c r="BI388" s="172">
        <f t="shared" si="128"/>
        <v>0</v>
      </c>
      <c r="BJ388" s="14" t="s">
        <v>204</v>
      </c>
      <c r="BK388" s="172">
        <f t="shared" si="129"/>
        <v>0</v>
      </c>
      <c r="BL388" s="14" t="s">
        <v>265</v>
      </c>
      <c r="BM388" s="171" t="s">
        <v>1107</v>
      </c>
    </row>
    <row r="389" spans="1:65" s="2" customFormat="1" ht="16.5" customHeight="1">
      <c r="A389" s="29"/>
      <c r="B389" s="158"/>
      <c r="C389" s="159" t="s">
        <v>1108</v>
      </c>
      <c r="D389" s="159" t="s">
        <v>199</v>
      </c>
      <c r="E389" s="160" t="s">
        <v>1109</v>
      </c>
      <c r="F389" s="161" t="s">
        <v>1110</v>
      </c>
      <c r="G389" s="162" t="s">
        <v>512</v>
      </c>
      <c r="H389" s="163">
        <v>27</v>
      </c>
      <c r="I389" s="164"/>
      <c r="J389" s="165">
        <f t="shared" si="120"/>
        <v>0</v>
      </c>
      <c r="K389" s="166"/>
      <c r="L389" s="30"/>
      <c r="M389" s="167" t="s">
        <v>1</v>
      </c>
      <c r="N389" s="168" t="s">
        <v>45</v>
      </c>
      <c r="O389" s="55"/>
      <c r="P389" s="169">
        <f t="shared" si="121"/>
        <v>0</v>
      </c>
      <c r="Q389" s="169">
        <v>0</v>
      </c>
      <c r="R389" s="169">
        <f t="shared" si="122"/>
        <v>0</v>
      </c>
      <c r="S389" s="169">
        <v>1.8799999999999999E-3</v>
      </c>
      <c r="T389" s="170">
        <f t="shared" si="123"/>
        <v>5.076E-2</v>
      </c>
      <c r="U389" s="29"/>
      <c r="V389" s="29"/>
      <c r="W389" s="29"/>
      <c r="X389" s="29"/>
      <c r="Y389" s="29"/>
      <c r="Z389" s="29"/>
      <c r="AA389" s="29"/>
      <c r="AB389" s="29"/>
      <c r="AC389" s="29"/>
      <c r="AD389" s="29"/>
      <c r="AE389" s="29"/>
      <c r="AR389" s="171" t="s">
        <v>265</v>
      </c>
      <c r="AT389" s="171" t="s">
        <v>199</v>
      </c>
      <c r="AU389" s="171" t="s">
        <v>204</v>
      </c>
      <c r="AY389" s="14" t="s">
        <v>196</v>
      </c>
      <c r="BE389" s="172">
        <f t="shared" si="124"/>
        <v>0</v>
      </c>
      <c r="BF389" s="172">
        <f t="shared" si="125"/>
        <v>0</v>
      </c>
      <c r="BG389" s="172">
        <f t="shared" si="126"/>
        <v>0</v>
      </c>
      <c r="BH389" s="172">
        <f t="shared" si="127"/>
        <v>0</v>
      </c>
      <c r="BI389" s="172">
        <f t="shared" si="128"/>
        <v>0</v>
      </c>
      <c r="BJ389" s="14" t="s">
        <v>204</v>
      </c>
      <c r="BK389" s="172">
        <f t="shared" si="129"/>
        <v>0</v>
      </c>
      <c r="BL389" s="14" t="s">
        <v>265</v>
      </c>
      <c r="BM389" s="171" t="s">
        <v>1111</v>
      </c>
    </row>
    <row r="390" spans="1:65" s="2" customFormat="1" ht="16.5" customHeight="1">
      <c r="A390" s="29"/>
      <c r="B390" s="158"/>
      <c r="C390" s="159" t="s">
        <v>1112</v>
      </c>
      <c r="D390" s="159" t="s">
        <v>199</v>
      </c>
      <c r="E390" s="160" t="s">
        <v>1113</v>
      </c>
      <c r="F390" s="161" t="s">
        <v>1114</v>
      </c>
      <c r="G390" s="162" t="s">
        <v>222</v>
      </c>
      <c r="H390" s="163">
        <v>13.8</v>
      </c>
      <c r="I390" s="164"/>
      <c r="J390" s="165">
        <f t="shared" si="120"/>
        <v>0</v>
      </c>
      <c r="K390" s="166"/>
      <c r="L390" s="30"/>
      <c r="M390" s="167" t="s">
        <v>1</v>
      </c>
      <c r="N390" s="168" t="s">
        <v>45</v>
      </c>
      <c r="O390" s="55"/>
      <c r="P390" s="169">
        <f t="shared" si="121"/>
        <v>0</v>
      </c>
      <c r="Q390" s="169">
        <v>0</v>
      </c>
      <c r="R390" s="169">
        <f t="shared" si="122"/>
        <v>0</v>
      </c>
      <c r="S390" s="169">
        <v>2.5999999999999999E-3</v>
      </c>
      <c r="T390" s="170">
        <f t="shared" si="123"/>
        <v>3.5880000000000002E-2</v>
      </c>
      <c r="U390" s="29"/>
      <c r="V390" s="29"/>
      <c r="W390" s="29"/>
      <c r="X390" s="29"/>
      <c r="Y390" s="29"/>
      <c r="Z390" s="29"/>
      <c r="AA390" s="29"/>
      <c r="AB390" s="29"/>
      <c r="AC390" s="29"/>
      <c r="AD390" s="29"/>
      <c r="AE390" s="29"/>
      <c r="AR390" s="171" t="s">
        <v>265</v>
      </c>
      <c r="AT390" s="171" t="s">
        <v>199</v>
      </c>
      <c r="AU390" s="171" t="s">
        <v>204</v>
      </c>
      <c r="AY390" s="14" t="s">
        <v>196</v>
      </c>
      <c r="BE390" s="172">
        <f t="shared" si="124"/>
        <v>0</v>
      </c>
      <c r="BF390" s="172">
        <f t="shared" si="125"/>
        <v>0</v>
      </c>
      <c r="BG390" s="172">
        <f t="shared" si="126"/>
        <v>0</v>
      </c>
      <c r="BH390" s="172">
        <f t="shared" si="127"/>
        <v>0</v>
      </c>
      <c r="BI390" s="172">
        <f t="shared" si="128"/>
        <v>0</v>
      </c>
      <c r="BJ390" s="14" t="s">
        <v>204</v>
      </c>
      <c r="BK390" s="172">
        <f t="shared" si="129"/>
        <v>0</v>
      </c>
      <c r="BL390" s="14" t="s">
        <v>265</v>
      </c>
      <c r="BM390" s="171" t="s">
        <v>1115</v>
      </c>
    </row>
    <row r="391" spans="1:65" s="2" customFormat="1" ht="16.5" customHeight="1">
      <c r="A391" s="29"/>
      <c r="B391" s="158"/>
      <c r="C391" s="159" t="s">
        <v>1116</v>
      </c>
      <c r="D391" s="159" t="s">
        <v>199</v>
      </c>
      <c r="E391" s="160" t="s">
        <v>1117</v>
      </c>
      <c r="F391" s="161" t="s">
        <v>1118</v>
      </c>
      <c r="G391" s="162" t="s">
        <v>222</v>
      </c>
      <c r="H391" s="163">
        <v>10.5</v>
      </c>
      <c r="I391" s="164"/>
      <c r="J391" s="165">
        <f t="shared" si="120"/>
        <v>0</v>
      </c>
      <c r="K391" s="166"/>
      <c r="L391" s="30"/>
      <c r="M391" s="167" t="s">
        <v>1</v>
      </c>
      <c r="N391" s="168" t="s">
        <v>45</v>
      </c>
      <c r="O391" s="55"/>
      <c r="P391" s="169">
        <f t="shared" si="121"/>
        <v>0</v>
      </c>
      <c r="Q391" s="169">
        <v>0</v>
      </c>
      <c r="R391" s="169">
        <f t="shared" si="122"/>
        <v>0</v>
      </c>
      <c r="S391" s="169">
        <v>3.9399999999999999E-3</v>
      </c>
      <c r="T391" s="170">
        <f t="shared" si="123"/>
        <v>4.1369999999999997E-2</v>
      </c>
      <c r="U391" s="29"/>
      <c r="V391" s="29"/>
      <c r="W391" s="29"/>
      <c r="X391" s="29"/>
      <c r="Y391" s="29"/>
      <c r="Z391" s="29"/>
      <c r="AA391" s="29"/>
      <c r="AB391" s="29"/>
      <c r="AC391" s="29"/>
      <c r="AD391" s="29"/>
      <c r="AE391" s="29"/>
      <c r="AR391" s="171" t="s">
        <v>265</v>
      </c>
      <c r="AT391" s="171" t="s">
        <v>199</v>
      </c>
      <c r="AU391" s="171" t="s">
        <v>204</v>
      </c>
      <c r="AY391" s="14" t="s">
        <v>196</v>
      </c>
      <c r="BE391" s="172">
        <f t="shared" si="124"/>
        <v>0</v>
      </c>
      <c r="BF391" s="172">
        <f t="shared" si="125"/>
        <v>0</v>
      </c>
      <c r="BG391" s="172">
        <f t="shared" si="126"/>
        <v>0</v>
      </c>
      <c r="BH391" s="172">
        <f t="shared" si="127"/>
        <v>0</v>
      </c>
      <c r="BI391" s="172">
        <f t="shared" si="128"/>
        <v>0</v>
      </c>
      <c r="BJ391" s="14" t="s">
        <v>204</v>
      </c>
      <c r="BK391" s="172">
        <f t="shared" si="129"/>
        <v>0</v>
      </c>
      <c r="BL391" s="14" t="s">
        <v>265</v>
      </c>
      <c r="BM391" s="171" t="s">
        <v>1119</v>
      </c>
    </row>
    <row r="392" spans="1:65" s="2" customFormat="1" ht="16.5" customHeight="1">
      <c r="A392" s="29"/>
      <c r="B392" s="158"/>
      <c r="C392" s="159" t="s">
        <v>1120</v>
      </c>
      <c r="D392" s="159" t="s">
        <v>199</v>
      </c>
      <c r="E392" s="160" t="s">
        <v>1121</v>
      </c>
      <c r="F392" s="161" t="s">
        <v>1122</v>
      </c>
      <c r="G392" s="162" t="s">
        <v>222</v>
      </c>
      <c r="H392" s="163">
        <v>40</v>
      </c>
      <c r="I392" s="164"/>
      <c r="J392" s="165">
        <f t="shared" si="120"/>
        <v>0</v>
      </c>
      <c r="K392" s="166"/>
      <c r="L392" s="30"/>
      <c r="M392" s="167" t="s">
        <v>1</v>
      </c>
      <c r="N392" s="168" t="s">
        <v>45</v>
      </c>
      <c r="O392" s="55"/>
      <c r="P392" s="169">
        <f t="shared" si="121"/>
        <v>0</v>
      </c>
      <c r="Q392" s="169">
        <v>1.31E-3</v>
      </c>
      <c r="R392" s="169">
        <f t="shared" si="122"/>
        <v>5.2400000000000002E-2</v>
      </c>
      <c r="S392" s="169">
        <v>0</v>
      </c>
      <c r="T392" s="170">
        <f t="shared" si="123"/>
        <v>0</v>
      </c>
      <c r="U392" s="29"/>
      <c r="V392" s="29"/>
      <c r="W392" s="29"/>
      <c r="X392" s="29"/>
      <c r="Y392" s="29"/>
      <c r="Z392" s="29"/>
      <c r="AA392" s="29"/>
      <c r="AB392" s="29"/>
      <c r="AC392" s="29"/>
      <c r="AD392" s="29"/>
      <c r="AE392" s="29"/>
      <c r="AR392" s="171" t="s">
        <v>265</v>
      </c>
      <c r="AT392" s="171" t="s">
        <v>199</v>
      </c>
      <c r="AU392" s="171" t="s">
        <v>204</v>
      </c>
      <c r="AY392" s="14" t="s">
        <v>196</v>
      </c>
      <c r="BE392" s="172">
        <f t="shared" si="124"/>
        <v>0</v>
      </c>
      <c r="BF392" s="172">
        <f t="shared" si="125"/>
        <v>0</v>
      </c>
      <c r="BG392" s="172">
        <f t="shared" si="126"/>
        <v>0</v>
      </c>
      <c r="BH392" s="172">
        <f t="shared" si="127"/>
        <v>0</v>
      </c>
      <c r="BI392" s="172">
        <f t="shared" si="128"/>
        <v>0</v>
      </c>
      <c r="BJ392" s="14" t="s">
        <v>204</v>
      </c>
      <c r="BK392" s="172">
        <f t="shared" si="129"/>
        <v>0</v>
      </c>
      <c r="BL392" s="14" t="s">
        <v>265</v>
      </c>
      <c r="BM392" s="171" t="s">
        <v>1123</v>
      </c>
    </row>
    <row r="393" spans="1:65" s="2" customFormat="1" ht="16.5" customHeight="1">
      <c r="A393" s="29"/>
      <c r="B393" s="158"/>
      <c r="C393" s="159" t="s">
        <v>1124</v>
      </c>
      <c r="D393" s="159" t="s">
        <v>199</v>
      </c>
      <c r="E393" s="160" t="s">
        <v>1125</v>
      </c>
      <c r="F393" s="161" t="s">
        <v>1126</v>
      </c>
      <c r="G393" s="162" t="s">
        <v>208</v>
      </c>
      <c r="H393" s="163">
        <v>3</v>
      </c>
      <c r="I393" s="164"/>
      <c r="J393" s="165">
        <f t="shared" si="120"/>
        <v>0</v>
      </c>
      <c r="K393" s="166"/>
      <c r="L393" s="30"/>
      <c r="M393" s="167" t="s">
        <v>1</v>
      </c>
      <c r="N393" s="168" t="s">
        <v>45</v>
      </c>
      <c r="O393" s="55"/>
      <c r="P393" s="169">
        <f t="shared" si="121"/>
        <v>0</v>
      </c>
      <c r="Q393" s="169">
        <v>0</v>
      </c>
      <c r="R393" s="169">
        <f t="shared" si="122"/>
        <v>0</v>
      </c>
      <c r="S393" s="169">
        <v>0</v>
      </c>
      <c r="T393" s="170">
        <f t="shared" si="123"/>
        <v>0</v>
      </c>
      <c r="U393" s="29"/>
      <c r="V393" s="29"/>
      <c r="W393" s="29"/>
      <c r="X393" s="29"/>
      <c r="Y393" s="29"/>
      <c r="Z393" s="29"/>
      <c r="AA393" s="29"/>
      <c r="AB393" s="29"/>
      <c r="AC393" s="29"/>
      <c r="AD393" s="29"/>
      <c r="AE393" s="29"/>
      <c r="AR393" s="171" t="s">
        <v>265</v>
      </c>
      <c r="AT393" s="171" t="s">
        <v>199</v>
      </c>
      <c r="AU393" s="171" t="s">
        <v>204</v>
      </c>
      <c r="AY393" s="14" t="s">
        <v>196</v>
      </c>
      <c r="BE393" s="172">
        <f t="shared" si="124"/>
        <v>0</v>
      </c>
      <c r="BF393" s="172">
        <f t="shared" si="125"/>
        <v>0</v>
      </c>
      <c r="BG393" s="172">
        <f t="shared" si="126"/>
        <v>0</v>
      </c>
      <c r="BH393" s="172">
        <f t="shared" si="127"/>
        <v>0</v>
      </c>
      <c r="BI393" s="172">
        <f t="shared" si="128"/>
        <v>0</v>
      </c>
      <c r="BJ393" s="14" t="s">
        <v>204</v>
      </c>
      <c r="BK393" s="172">
        <f t="shared" si="129"/>
        <v>0</v>
      </c>
      <c r="BL393" s="14" t="s">
        <v>265</v>
      </c>
      <c r="BM393" s="171" t="s">
        <v>1127</v>
      </c>
    </row>
    <row r="394" spans="1:65" s="2" customFormat="1" ht="16.5" customHeight="1">
      <c r="A394" s="29"/>
      <c r="B394" s="158"/>
      <c r="C394" s="159" t="s">
        <v>1128</v>
      </c>
      <c r="D394" s="159" t="s">
        <v>199</v>
      </c>
      <c r="E394" s="160" t="s">
        <v>1129</v>
      </c>
      <c r="F394" s="161" t="s">
        <v>1130</v>
      </c>
      <c r="G394" s="162" t="s">
        <v>222</v>
      </c>
      <c r="H394" s="163">
        <v>210.96</v>
      </c>
      <c r="I394" s="164"/>
      <c r="J394" s="165">
        <f t="shared" si="120"/>
        <v>0</v>
      </c>
      <c r="K394" s="166"/>
      <c r="L394" s="30"/>
      <c r="M394" s="167" t="s">
        <v>1</v>
      </c>
      <c r="N394" s="168" t="s">
        <v>45</v>
      </c>
      <c r="O394" s="55"/>
      <c r="P394" s="169">
        <f t="shared" si="121"/>
        <v>0</v>
      </c>
      <c r="Q394" s="169">
        <v>5.9100000000000003E-3</v>
      </c>
      <c r="R394" s="169">
        <f t="shared" si="122"/>
        <v>1.2467736</v>
      </c>
      <c r="S394" s="169">
        <v>0</v>
      </c>
      <c r="T394" s="170">
        <f t="shared" si="123"/>
        <v>0</v>
      </c>
      <c r="U394" s="29"/>
      <c r="V394" s="29"/>
      <c r="W394" s="29"/>
      <c r="X394" s="29"/>
      <c r="Y394" s="29"/>
      <c r="Z394" s="29"/>
      <c r="AA394" s="29"/>
      <c r="AB394" s="29"/>
      <c r="AC394" s="29"/>
      <c r="AD394" s="29"/>
      <c r="AE394" s="29"/>
      <c r="AR394" s="171" t="s">
        <v>265</v>
      </c>
      <c r="AT394" s="171" t="s">
        <v>199</v>
      </c>
      <c r="AU394" s="171" t="s">
        <v>204</v>
      </c>
      <c r="AY394" s="14" t="s">
        <v>196</v>
      </c>
      <c r="BE394" s="172">
        <f t="shared" si="124"/>
        <v>0</v>
      </c>
      <c r="BF394" s="172">
        <f t="shared" si="125"/>
        <v>0</v>
      </c>
      <c r="BG394" s="172">
        <f t="shared" si="126"/>
        <v>0</v>
      </c>
      <c r="BH394" s="172">
        <f t="shared" si="127"/>
        <v>0</v>
      </c>
      <c r="BI394" s="172">
        <f t="shared" si="128"/>
        <v>0</v>
      </c>
      <c r="BJ394" s="14" t="s">
        <v>204</v>
      </c>
      <c r="BK394" s="172">
        <f t="shared" si="129"/>
        <v>0</v>
      </c>
      <c r="BL394" s="14" t="s">
        <v>265</v>
      </c>
      <c r="BM394" s="171" t="s">
        <v>1131</v>
      </c>
    </row>
    <row r="395" spans="1:65" s="2" customFormat="1" ht="16.5" customHeight="1">
      <c r="A395" s="29"/>
      <c r="B395" s="158"/>
      <c r="C395" s="159" t="s">
        <v>1132</v>
      </c>
      <c r="D395" s="159" t="s">
        <v>199</v>
      </c>
      <c r="E395" s="160" t="s">
        <v>1133</v>
      </c>
      <c r="F395" s="161" t="s">
        <v>1134</v>
      </c>
      <c r="G395" s="162" t="s">
        <v>222</v>
      </c>
      <c r="H395" s="163">
        <v>63</v>
      </c>
      <c r="I395" s="164"/>
      <c r="J395" s="165">
        <f t="shared" si="120"/>
        <v>0</v>
      </c>
      <c r="K395" s="166"/>
      <c r="L395" s="30"/>
      <c r="M395" s="167" t="s">
        <v>1</v>
      </c>
      <c r="N395" s="168" t="s">
        <v>45</v>
      </c>
      <c r="O395" s="55"/>
      <c r="P395" s="169">
        <f t="shared" si="121"/>
        <v>0</v>
      </c>
      <c r="Q395" s="169">
        <v>3.5799999999999998E-3</v>
      </c>
      <c r="R395" s="169">
        <f t="shared" si="122"/>
        <v>0.22553999999999999</v>
      </c>
      <c r="S395" s="169">
        <v>0</v>
      </c>
      <c r="T395" s="170">
        <f t="shared" si="123"/>
        <v>0</v>
      </c>
      <c r="U395" s="29"/>
      <c r="V395" s="29"/>
      <c r="W395" s="29"/>
      <c r="X395" s="29"/>
      <c r="Y395" s="29"/>
      <c r="Z395" s="29"/>
      <c r="AA395" s="29"/>
      <c r="AB395" s="29"/>
      <c r="AC395" s="29"/>
      <c r="AD395" s="29"/>
      <c r="AE395" s="29"/>
      <c r="AR395" s="171" t="s">
        <v>265</v>
      </c>
      <c r="AT395" s="171" t="s">
        <v>199</v>
      </c>
      <c r="AU395" s="171" t="s">
        <v>204</v>
      </c>
      <c r="AY395" s="14" t="s">
        <v>196</v>
      </c>
      <c r="BE395" s="172">
        <f t="shared" si="124"/>
        <v>0</v>
      </c>
      <c r="BF395" s="172">
        <f t="shared" si="125"/>
        <v>0</v>
      </c>
      <c r="BG395" s="172">
        <f t="shared" si="126"/>
        <v>0</v>
      </c>
      <c r="BH395" s="172">
        <f t="shared" si="127"/>
        <v>0</v>
      </c>
      <c r="BI395" s="172">
        <f t="shared" si="128"/>
        <v>0</v>
      </c>
      <c r="BJ395" s="14" t="s">
        <v>204</v>
      </c>
      <c r="BK395" s="172">
        <f t="shared" si="129"/>
        <v>0</v>
      </c>
      <c r="BL395" s="14" t="s">
        <v>265</v>
      </c>
      <c r="BM395" s="171" t="s">
        <v>1135</v>
      </c>
    </row>
    <row r="396" spans="1:65" s="2" customFormat="1" ht="16.5" customHeight="1">
      <c r="A396" s="29"/>
      <c r="B396" s="158"/>
      <c r="C396" s="159" t="s">
        <v>1136</v>
      </c>
      <c r="D396" s="159" t="s">
        <v>199</v>
      </c>
      <c r="E396" s="160" t="s">
        <v>1137</v>
      </c>
      <c r="F396" s="161" t="s">
        <v>1138</v>
      </c>
      <c r="G396" s="162" t="s">
        <v>222</v>
      </c>
      <c r="H396" s="163">
        <v>399.72</v>
      </c>
      <c r="I396" s="164"/>
      <c r="J396" s="165">
        <f t="shared" si="120"/>
        <v>0</v>
      </c>
      <c r="K396" s="166"/>
      <c r="L396" s="30"/>
      <c r="M396" s="167" t="s">
        <v>1</v>
      </c>
      <c r="N396" s="168" t="s">
        <v>45</v>
      </c>
      <c r="O396" s="55"/>
      <c r="P396" s="169">
        <f t="shared" si="121"/>
        <v>0</v>
      </c>
      <c r="Q396" s="169">
        <v>5.3499999999999997E-3</v>
      </c>
      <c r="R396" s="169">
        <f t="shared" si="122"/>
        <v>2.1385019999999999</v>
      </c>
      <c r="S396" s="169">
        <v>0</v>
      </c>
      <c r="T396" s="170">
        <f t="shared" si="123"/>
        <v>0</v>
      </c>
      <c r="U396" s="29"/>
      <c r="V396" s="29"/>
      <c r="W396" s="29"/>
      <c r="X396" s="29"/>
      <c r="Y396" s="29"/>
      <c r="Z396" s="29"/>
      <c r="AA396" s="29"/>
      <c r="AB396" s="29"/>
      <c r="AC396" s="29"/>
      <c r="AD396" s="29"/>
      <c r="AE396" s="29"/>
      <c r="AR396" s="171" t="s">
        <v>265</v>
      </c>
      <c r="AT396" s="171" t="s">
        <v>199</v>
      </c>
      <c r="AU396" s="171" t="s">
        <v>204</v>
      </c>
      <c r="AY396" s="14" t="s">
        <v>196</v>
      </c>
      <c r="BE396" s="172">
        <f t="shared" si="124"/>
        <v>0</v>
      </c>
      <c r="BF396" s="172">
        <f t="shared" si="125"/>
        <v>0</v>
      </c>
      <c r="BG396" s="172">
        <f t="shared" si="126"/>
        <v>0</v>
      </c>
      <c r="BH396" s="172">
        <f t="shared" si="127"/>
        <v>0</v>
      </c>
      <c r="BI396" s="172">
        <f t="shared" si="128"/>
        <v>0</v>
      </c>
      <c r="BJ396" s="14" t="s">
        <v>204</v>
      </c>
      <c r="BK396" s="172">
        <f t="shared" si="129"/>
        <v>0</v>
      </c>
      <c r="BL396" s="14" t="s">
        <v>265</v>
      </c>
      <c r="BM396" s="171" t="s">
        <v>1139</v>
      </c>
    </row>
    <row r="397" spans="1:65" s="2" customFormat="1" ht="16.5" customHeight="1">
      <c r="A397" s="29"/>
      <c r="B397" s="158"/>
      <c r="C397" s="159" t="s">
        <v>1140</v>
      </c>
      <c r="D397" s="159" t="s">
        <v>199</v>
      </c>
      <c r="E397" s="160" t="s">
        <v>1141</v>
      </c>
      <c r="F397" s="161" t="s">
        <v>1142</v>
      </c>
      <c r="G397" s="162" t="s">
        <v>512</v>
      </c>
      <c r="H397" s="163">
        <v>9</v>
      </c>
      <c r="I397" s="164"/>
      <c r="J397" s="165">
        <f t="shared" si="120"/>
        <v>0</v>
      </c>
      <c r="K397" s="166"/>
      <c r="L397" s="30"/>
      <c r="M397" s="167" t="s">
        <v>1</v>
      </c>
      <c r="N397" s="168" t="s">
        <v>45</v>
      </c>
      <c r="O397" s="55"/>
      <c r="P397" s="169">
        <f t="shared" si="121"/>
        <v>0</v>
      </c>
      <c r="Q397" s="169">
        <v>0</v>
      </c>
      <c r="R397" s="169">
        <f t="shared" si="122"/>
        <v>0</v>
      </c>
      <c r="S397" s="169">
        <v>0</v>
      </c>
      <c r="T397" s="170">
        <f t="shared" si="123"/>
        <v>0</v>
      </c>
      <c r="U397" s="29"/>
      <c r="V397" s="29"/>
      <c r="W397" s="29"/>
      <c r="X397" s="29"/>
      <c r="Y397" s="29"/>
      <c r="Z397" s="29"/>
      <c r="AA397" s="29"/>
      <c r="AB397" s="29"/>
      <c r="AC397" s="29"/>
      <c r="AD397" s="29"/>
      <c r="AE397" s="29"/>
      <c r="AR397" s="171" t="s">
        <v>265</v>
      </c>
      <c r="AT397" s="171" t="s">
        <v>199</v>
      </c>
      <c r="AU397" s="171" t="s">
        <v>204</v>
      </c>
      <c r="AY397" s="14" t="s">
        <v>196</v>
      </c>
      <c r="BE397" s="172">
        <f t="shared" si="124"/>
        <v>0</v>
      </c>
      <c r="BF397" s="172">
        <f t="shared" si="125"/>
        <v>0</v>
      </c>
      <c r="BG397" s="172">
        <f t="shared" si="126"/>
        <v>0</v>
      </c>
      <c r="BH397" s="172">
        <f t="shared" si="127"/>
        <v>0</v>
      </c>
      <c r="BI397" s="172">
        <f t="shared" si="128"/>
        <v>0</v>
      </c>
      <c r="BJ397" s="14" t="s">
        <v>204</v>
      </c>
      <c r="BK397" s="172">
        <f t="shared" si="129"/>
        <v>0</v>
      </c>
      <c r="BL397" s="14" t="s">
        <v>265</v>
      </c>
      <c r="BM397" s="171" t="s">
        <v>1143</v>
      </c>
    </row>
    <row r="398" spans="1:65" s="2" customFormat="1" ht="16.5" customHeight="1">
      <c r="A398" s="29"/>
      <c r="B398" s="158"/>
      <c r="C398" s="173" t="s">
        <v>1144</v>
      </c>
      <c r="D398" s="173" t="s">
        <v>214</v>
      </c>
      <c r="E398" s="174" t="s">
        <v>1145</v>
      </c>
      <c r="F398" s="175" t="s">
        <v>1146</v>
      </c>
      <c r="G398" s="176" t="s">
        <v>512</v>
      </c>
      <c r="H398" s="177">
        <v>9</v>
      </c>
      <c r="I398" s="178"/>
      <c r="J398" s="179">
        <f t="shared" si="120"/>
        <v>0</v>
      </c>
      <c r="K398" s="180"/>
      <c r="L398" s="181"/>
      <c r="M398" s="182" t="s">
        <v>1</v>
      </c>
      <c r="N398" s="183" t="s">
        <v>45</v>
      </c>
      <c r="O398" s="55"/>
      <c r="P398" s="169">
        <f t="shared" si="121"/>
        <v>0</v>
      </c>
      <c r="Q398" s="169">
        <v>5.5999999999999999E-3</v>
      </c>
      <c r="R398" s="169">
        <f t="shared" si="122"/>
        <v>5.04E-2</v>
      </c>
      <c r="S398" s="169">
        <v>0</v>
      </c>
      <c r="T398" s="170">
        <f t="shared" si="123"/>
        <v>0</v>
      </c>
      <c r="U398" s="29"/>
      <c r="V398" s="29"/>
      <c r="W398" s="29"/>
      <c r="X398" s="29"/>
      <c r="Y398" s="29"/>
      <c r="Z398" s="29"/>
      <c r="AA398" s="29"/>
      <c r="AB398" s="29"/>
      <c r="AC398" s="29"/>
      <c r="AD398" s="29"/>
      <c r="AE398" s="29"/>
      <c r="AR398" s="171" t="s">
        <v>320</v>
      </c>
      <c r="AT398" s="171" t="s">
        <v>214</v>
      </c>
      <c r="AU398" s="171" t="s">
        <v>204</v>
      </c>
      <c r="AY398" s="14" t="s">
        <v>196</v>
      </c>
      <c r="BE398" s="172">
        <f t="shared" si="124"/>
        <v>0</v>
      </c>
      <c r="BF398" s="172">
        <f t="shared" si="125"/>
        <v>0</v>
      </c>
      <c r="BG398" s="172">
        <f t="shared" si="126"/>
        <v>0</v>
      </c>
      <c r="BH398" s="172">
        <f t="shared" si="127"/>
        <v>0</v>
      </c>
      <c r="BI398" s="172">
        <f t="shared" si="128"/>
        <v>0</v>
      </c>
      <c r="BJ398" s="14" t="s">
        <v>204</v>
      </c>
      <c r="BK398" s="172">
        <f t="shared" si="129"/>
        <v>0</v>
      </c>
      <c r="BL398" s="14" t="s">
        <v>265</v>
      </c>
      <c r="BM398" s="171" t="s">
        <v>1147</v>
      </c>
    </row>
    <row r="399" spans="1:65" s="2" customFormat="1" ht="16.5" customHeight="1">
      <c r="A399" s="29"/>
      <c r="B399" s="158"/>
      <c r="C399" s="159" t="s">
        <v>1148</v>
      </c>
      <c r="D399" s="159" t="s">
        <v>199</v>
      </c>
      <c r="E399" s="160" t="s">
        <v>1149</v>
      </c>
      <c r="F399" s="161" t="s">
        <v>1150</v>
      </c>
      <c r="G399" s="162" t="s">
        <v>222</v>
      </c>
      <c r="H399" s="163">
        <v>12.3</v>
      </c>
      <c r="I399" s="164"/>
      <c r="J399" s="165">
        <f t="shared" si="120"/>
        <v>0</v>
      </c>
      <c r="K399" s="166"/>
      <c r="L399" s="30"/>
      <c r="M399" s="167" t="s">
        <v>1</v>
      </c>
      <c r="N399" s="168" t="s">
        <v>45</v>
      </c>
      <c r="O399" s="55"/>
      <c r="P399" s="169">
        <f t="shared" si="121"/>
        <v>0</v>
      </c>
      <c r="Q399" s="169">
        <v>2.2799999999999999E-3</v>
      </c>
      <c r="R399" s="169">
        <f t="shared" si="122"/>
        <v>2.8043999999999999E-2</v>
      </c>
      <c r="S399" s="169">
        <v>0</v>
      </c>
      <c r="T399" s="170">
        <f t="shared" si="123"/>
        <v>0</v>
      </c>
      <c r="U399" s="29"/>
      <c r="V399" s="29"/>
      <c r="W399" s="29"/>
      <c r="X399" s="29"/>
      <c r="Y399" s="29"/>
      <c r="Z399" s="29"/>
      <c r="AA399" s="29"/>
      <c r="AB399" s="29"/>
      <c r="AC399" s="29"/>
      <c r="AD399" s="29"/>
      <c r="AE399" s="29"/>
      <c r="AR399" s="171" t="s">
        <v>265</v>
      </c>
      <c r="AT399" s="171" t="s">
        <v>199</v>
      </c>
      <c r="AU399" s="171" t="s">
        <v>204</v>
      </c>
      <c r="AY399" s="14" t="s">
        <v>196</v>
      </c>
      <c r="BE399" s="172">
        <f t="shared" si="124"/>
        <v>0</v>
      </c>
      <c r="BF399" s="172">
        <f t="shared" si="125"/>
        <v>0</v>
      </c>
      <c r="BG399" s="172">
        <f t="shared" si="126"/>
        <v>0</v>
      </c>
      <c r="BH399" s="172">
        <f t="shared" si="127"/>
        <v>0</v>
      </c>
      <c r="BI399" s="172">
        <f t="shared" si="128"/>
        <v>0</v>
      </c>
      <c r="BJ399" s="14" t="s">
        <v>204</v>
      </c>
      <c r="BK399" s="172">
        <f t="shared" si="129"/>
        <v>0</v>
      </c>
      <c r="BL399" s="14" t="s">
        <v>265</v>
      </c>
      <c r="BM399" s="171" t="s">
        <v>1151</v>
      </c>
    </row>
    <row r="400" spans="1:65" s="2" customFormat="1" ht="16.5" customHeight="1">
      <c r="A400" s="29"/>
      <c r="B400" s="158"/>
      <c r="C400" s="159" t="s">
        <v>1152</v>
      </c>
      <c r="D400" s="159" t="s">
        <v>199</v>
      </c>
      <c r="E400" s="160" t="s">
        <v>1153</v>
      </c>
      <c r="F400" s="161" t="s">
        <v>1154</v>
      </c>
      <c r="G400" s="162" t="s">
        <v>512</v>
      </c>
      <c r="H400" s="163">
        <v>3</v>
      </c>
      <c r="I400" s="164"/>
      <c r="J400" s="165">
        <f t="shared" si="120"/>
        <v>0</v>
      </c>
      <c r="K400" s="166"/>
      <c r="L400" s="30"/>
      <c r="M400" s="167" t="s">
        <v>1</v>
      </c>
      <c r="N400" s="168" t="s">
        <v>45</v>
      </c>
      <c r="O400" s="55"/>
      <c r="P400" s="169">
        <f t="shared" si="121"/>
        <v>0</v>
      </c>
      <c r="Q400" s="169">
        <v>3.1E-4</v>
      </c>
      <c r="R400" s="169">
        <f t="shared" si="122"/>
        <v>9.3000000000000005E-4</v>
      </c>
      <c r="S400" s="169">
        <v>0</v>
      </c>
      <c r="T400" s="170">
        <f t="shared" si="123"/>
        <v>0</v>
      </c>
      <c r="U400" s="29"/>
      <c r="V400" s="29"/>
      <c r="W400" s="29"/>
      <c r="X400" s="29"/>
      <c r="Y400" s="29"/>
      <c r="Z400" s="29"/>
      <c r="AA400" s="29"/>
      <c r="AB400" s="29"/>
      <c r="AC400" s="29"/>
      <c r="AD400" s="29"/>
      <c r="AE400" s="29"/>
      <c r="AR400" s="171" t="s">
        <v>265</v>
      </c>
      <c r="AT400" s="171" t="s">
        <v>199</v>
      </c>
      <c r="AU400" s="171" t="s">
        <v>204</v>
      </c>
      <c r="AY400" s="14" t="s">
        <v>196</v>
      </c>
      <c r="BE400" s="172">
        <f t="shared" si="124"/>
        <v>0</v>
      </c>
      <c r="BF400" s="172">
        <f t="shared" si="125"/>
        <v>0</v>
      </c>
      <c r="BG400" s="172">
        <f t="shared" si="126"/>
        <v>0</v>
      </c>
      <c r="BH400" s="172">
        <f t="shared" si="127"/>
        <v>0</v>
      </c>
      <c r="BI400" s="172">
        <f t="shared" si="128"/>
        <v>0</v>
      </c>
      <c r="BJ400" s="14" t="s">
        <v>204</v>
      </c>
      <c r="BK400" s="172">
        <f t="shared" si="129"/>
        <v>0</v>
      </c>
      <c r="BL400" s="14" t="s">
        <v>265</v>
      </c>
      <c r="BM400" s="171" t="s">
        <v>1155</v>
      </c>
    </row>
    <row r="401" spans="1:65" s="2" customFormat="1" ht="16.5" customHeight="1">
      <c r="A401" s="29"/>
      <c r="B401" s="158"/>
      <c r="C401" s="159" t="s">
        <v>1156</v>
      </c>
      <c r="D401" s="159" t="s">
        <v>199</v>
      </c>
      <c r="E401" s="160" t="s">
        <v>1157</v>
      </c>
      <c r="F401" s="161" t="s">
        <v>1158</v>
      </c>
      <c r="G401" s="162" t="s">
        <v>222</v>
      </c>
      <c r="H401" s="163">
        <v>9</v>
      </c>
      <c r="I401" s="164"/>
      <c r="J401" s="165">
        <f t="shared" si="120"/>
        <v>0</v>
      </c>
      <c r="K401" s="166"/>
      <c r="L401" s="30"/>
      <c r="M401" s="167" t="s">
        <v>1</v>
      </c>
      <c r="N401" s="168" t="s">
        <v>45</v>
      </c>
      <c r="O401" s="55"/>
      <c r="P401" s="169">
        <f t="shared" si="121"/>
        <v>0</v>
      </c>
      <c r="Q401" s="169">
        <v>1.91E-3</v>
      </c>
      <c r="R401" s="169">
        <f t="shared" si="122"/>
        <v>1.719E-2</v>
      </c>
      <c r="S401" s="169">
        <v>0</v>
      </c>
      <c r="T401" s="170">
        <f t="shared" si="123"/>
        <v>0</v>
      </c>
      <c r="U401" s="29"/>
      <c r="V401" s="29"/>
      <c r="W401" s="29"/>
      <c r="X401" s="29"/>
      <c r="Y401" s="29"/>
      <c r="Z401" s="29"/>
      <c r="AA401" s="29"/>
      <c r="AB401" s="29"/>
      <c r="AC401" s="29"/>
      <c r="AD401" s="29"/>
      <c r="AE401" s="29"/>
      <c r="AR401" s="171" t="s">
        <v>265</v>
      </c>
      <c r="AT401" s="171" t="s">
        <v>199</v>
      </c>
      <c r="AU401" s="171" t="s">
        <v>204</v>
      </c>
      <c r="AY401" s="14" t="s">
        <v>196</v>
      </c>
      <c r="BE401" s="172">
        <f t="shared" si="124"/>
        <v>0</v>
      </c>
      <c r="BF401" s="172">
        <f t="shared" si="125"/>
        <v>0</v>
      </c>
      <c r="BG401" s="172">
        <f t="shared" si="126"/>
        <v>0</v>
      </c>
      <c r="BH401" s="172">
        <f t="shared" si="127"/>
        <v>0</v>
      </c>
      <c r="BI401" s="172">
        <f t="shared" si="128"/>
        <v>0</v>
      </c>
      <c r="BJ401" s="14" t="s">
        <v>204</v>
      </c>
      <c r="BK401" s="172">
        <f t="shared" si="129"/>
        <v>0</v>
      </c>
      <c r="BL401" s="14" t="s">
        <v>265</v>
      </c>
      <c r="BM401" s="171" t="s">
        <v>1159</v>
      </c>
    </row>
    <row r="402" spans="1:65" s="2" customFormat="1" ht="16.5" customHeight="1">
      <c r="A402" s="29"/>
      <c r="B402" s="158"/>
      <c r="C402" s="159" t="s">
        <v>1160</v>
      </c>
      <c r="D402" s="159" t="s">
        <v>199</v>
      </c>
      <c r="E402" s="160" t="s">
        <v>1161</v>
      </c>
      <c r="F402" s="161" t="s">
        <v>1162</v>
      </c>
      <c r="G402" s="162" t="s">
        <v>212</v>
      </c>
      <c r="H402" s="163">
        <v>3.76</v>
      </c>
      <c r="I402" s="164"/>
      <c r="J402" s="165">
        <f t="shared" si="120"/>
        <v>0</v>
      </c>
      <c r="K402" s="166"/>
      <c r="L402" s="30"/>
      <c r="M402" s="167" t="s">
        <v>1</v>
      </c>
      <c r="N402" s="168" t="s">
        <v>45</v>
      </c>
      <c r="O402" s="55"/>
      <c r="P402" s="169">
        <f t="shared" si="121"/>
        <v>0</v>
      </c>
      <c r="Q402" s="169">
        <v>0</v>
      </c>
      <c r="R402" s="169">
        <f t="shared" si="122"/>
        <v>0</v>
      </c>
      <c r="S402" s="169">
        <v>0</v>
      </c>
      <c r="T402" s="170">
        <f t="shared" si="123"/>
        <v>0</v>
      </c>
      <c r="U402" s="29"/>
      <c r="V402" s="29"/>
      <c r="W402" s="29"/>
      <c r="X402" s="29"/>
      <c r="Y402" s="29"/>
      <c r="Z402" s="29"/>
      <c r="AA402" s="29"/>
      <c r="AB402" s="29"/>
      <c r="AC402" s="29"/>
      <c r="AD402" s="29"/>
      <c r="AE402" s="29"/>
      <c r="AR402" s="171" t="s">
        <v>265</v>
      </c>
      <c r="AT402" s="171" t="s">
        <v>199</v>
      </c>
      <c r="AU402" s="171" t="s">
        <v>204</v>
      </c>
      <c r="AY402" s="14" t="s">
        <v>196</v>
      </c>
      <c r="BE402" s="172">
        <f t="shared" si="124"/>
        <v>0</v>
      </c>
      <c r="BF402" s="172">
        <f t="shared" si="125"/>
        <v>0</v>
      </c>
      <c r="BG402" s="172">
        <f t="shared" si="126"/>
        <v>0</v>
      </c>
      <c r="BH402" s="172">
        <f t="shared" si="127"/>
        <v>0</v>
      </c>
      <c r="BI402" s="172">
        <f t="shared" si="128"/>
        <v>0</v>
      </c>
      <c r="BJ402" s="14" t="s">
        <v>204</v>
      </c>
      <c r="BK402" s="172">
        <f t="shared" si="129"/>
        <v>0</v>
      </c>
      <c r="BL402" s="14" t="s">
        <v>265</v>
      </c>
      <c r="BM402" s="171" t="s">
        <v>1163</v>
      </c>
    </row>
    <row r="403" spans="1:65" s="12" customFormat="1" ht="22.9" customHeight="1">
      <c r="B403" s="145"/>
      <c r="D403" s="146" t="s">
        <v>78</v>
      </c>
      <c r="E403" s="156" t="s">
        <v>1164</v>
      </c>
      <c r="F403" s="156" t="s">
        <v>1165</v>
      </c>
      <c r="I403" s="148"/>
      <c r="J403" s="157">
        <f>BK403</f>
        <v>0</v>
      </c>
      <c r="L403" s="145"/>
      <c r="M403" s="150"/>
      <c r="N403" s="151"/>
      <c r="O403" s="151"/>
      <c r="P403" s="152">
        <f>SUM(P404:P413)</f>
        <v>0</v>
      </c>
      <c r="Q403" s="151"/>
      <c r="R403" s="152">
        <f>SUM(R404:R413)</f>
        <v>2.8648775999999998</v>
      </c>
      <c r="S403" s="151"/>
      <c r="T403" s="153">
        <f>SUM(T404:T413)</f>
        <v>7.1999999999999998E-3</v>
      </c>
      <c r="AR403" s="146" t="s">
        <v>204</v>
      </c>
      <c r="AT403" s="154" t="s">
        <v>78</v>
      </c>
      <c r="AU403" s="154" t="s">
        <v>87</v>
      </c>
      <c r="AY403" s="146" t="s">
        <v>196</v>
      </c>
      <c r="BK403" s="155">
        <f>SUM(BK404:BK413)</f>
        <v>0</v>
      </c>
    </row>
    <row r="404" spans="1:65" s="2" customFormat="1" ht="16.5" customHeight="1">
      <c r="A404" s="29"/>
      <c r="B404" s="158"/>
      <c r="C404" s="159" t="s">
        <v>1166</v>
      </c>
      <c r="D404" s="159" t="s">
        <v>199</v>
      </c>
      <c r="E404" s="160" t="s">
        <v>1167</v>
      </c>
      <c r="F404" s="161" t="s">
        <v>1168</v>
      </c>
      <c r="G404" s="162" t="s">
        <v>222</v>
      </c>
      <c r="H404" s="163">
        <v>180.36</v>
      </c>
      <c r="I404" s="164"/>
      <c r="J404" s="165">
        <f t="shared" ref="J404:J413" si="130">ROUND(I404*H404,2)</f>
        <v>0</v>
      </c>
      <c r="K404" s="166"/>
      <c r="L404" s="30"/>
      <c r="M404" s="167" t="s">
        <v>1</v>
      </c>
      <c r="N404" s="168" t="s">
        <v>45</v>
      </c>
      <c r="O404" s="55"/>
      <c r="P404" s="169">
        <f t="shared" ref="P404:P413" si="131">O404*H404</f>
        <v>0</v>
      </c>
      <c r="Q404" s="169">
        <v>1.6000000000000001E-4</v>
      </c>
      <c r="R404" s="169">
        <f t="shared" ref="R404:R413" si="132">Q404*H404</f>
        <v>2.8857600000000004E-2</v>
      </c>
      <c r="S404" s="169">
        <v>0</v>
      </c>
      <c r="T404" s="170">
        <f t="shared" ref="T404:T413" si="133">S404*H404</f>
        <v>0</v>
      </c>
      <c r="U404" s="29"/>
      <c r="V404" s="29"/>
      <c r="W404" s="29"/>
      <c r="X404" s="29"/>
      <c r="Y404" s="29"/>
      <c r="Z404" s="29"/>
      <c r="AA404" s="29"/>
      <c r="AB404" s="29"/>
      <c r="AC404" s="29"/>
      <c r="AD404" s="29"/>
      <c r="AE404" s="29"/>
      <c r="AR404" s="171" t="s">
        <v>265</v>
      </c>
      <c r="AT404" s="171" t="s">
        <v>199</v>
      </c>
      <c r="AU404" s="171" t="s">
        <v>204</v>
      </c>
      <c r="AY404" s="14" t="s">
        <v>196</v>
      </c>
      <c r="BE404" s="172">
        <f t="shared" ref="BE404:BE413" si="134">IF(N404="základní",J404,0)</f>
        <v>0</v>
      </c>
      <c r="BF404" s="172">
        <f t="shared" ref="BF404:BF413" si="135">IF(N404="snížená",J404,0)</f>
        <v>0</v>
      </c>
      <c r="BG404" s="172">
        <f t="shared" ref="BG404:BG413" si="136">IF(N404="zákl. přenesená",J404,0)</f>
        <v>0</v>
      </c>
      <c r="BH404" s="172">
        <f t="shared" ref="BH404:BH413" si="137">IF(N404="sníž. přenesená",J404,0)</f>
        <v>0</v>
      </c>
      <c r="BI404" s="172">
        <f t="shared" ref="BI404:BI413" si="138">IF(N404="nulová",J404,0)</f>
        <v>0</v>
      </c>
      <c r="BJ404" s="14" t="s">
        <v>204</v>
      </c>
      <c r="BK404" s="172">
        <f t="shared" ref="BK404:BK413" si="139">ROUND(I404*H404,2)</f>
        <v>0</v>
      </c>
      <c r="BL404" s="14" t="s">
        <v>265</v>
      </c>
      <c r="BM404" s="171" t="s">
        <v>1169</v>
      </c>
    </row>
    <row r="405" spans="1:65" s="2" customFormat="1" ht="16.5" customHeight="1">
      <c r="A405" s="29"/>
      <c r="B405" s="158"/>
      <c r="C405" s="159" t="s">
        <v>1170</v>
      </c>
      <c r="D405" s="159" t="s">
        <v>199</v>
      </c>
      <c r="E405" s="160" t="s">
        <v>1171</v>
      </c>
      <c r="F405" s="161" t="s">
        <v>1172</v>
      </c>
      <c r="G405" s="162" t="s">
        <v>222</v>
      </c>
      <c r="H405" s="163">
        <v>1965.6</v>
      </c>
      <c r="I405" s="164"/>
      <c r="J405" s="165">
        <f t="shared" si="130"/>
        <v>0</v>
      </c>
      <c r="K405" s="166"/>
      <c r="L405" s="30"/>
      <c r="M405" s="167" t="s">
        <v>1</v>
      </c>
      <c r="N405" s="168" t="s">
        <v>45</v>
      </c>
      <c r="O405" s="55"/>
      <c r="P405" s="169">
        <f t="shared" si="131"/>
        <v>0</v>
      </c>
      <c r="Q405" s="169">
        <v>1.4999999999999999E-4</v>
      </c>
      <c r="R405" s="169">
        <f t="shared" si="132"/>
        <v>0.29483999999999994</v>
      </c>
      <c r="S405" s="169">
        <v>0</v>
      </c>
      <c r="T405" s="170">
        <f t="shared" si="133"/>
        <v>0</v>
      </c>
      <c r="U405" s="29"/>
      <c r="V405" s="29"/>
      <c r="W405" s="29"/>
      <c r="X405" s="29"/>
      <c r="Y405" s="29"/>
      <c r="Z405" s="29"/>
      <c r="AA405" s="29"/>
      <c r="AB405" s="29"/>
      <c r="AC405" s="29"/>
      <c r="AD405" s="29"/>
      <c r="AE405" s="29"/>
      <c r="AR405" s="171" t="s">
        <v>203</v>
      </c>
      <c r="AT405" s="171" t="s">
        <v>199</v>
      </c>
      <c r="AU405" s="171" t="s">
        <v>204</v>
      </c>
      <c r="AY405" s="14" t="s">
        <v>196</v>
      </c>
      <c r="BE405" s="172">
        <f t="shared" si="134"/>
        <v>0</v>
      </c>
      <c r="BF405" s="172">
        <f t="shared" si="135"/>
        <v>0</v>
      </c>
      <c r="BG405" s="172">
        <f t="shared" si="136"/>
        <v>0</v>
      </c>
      <c r="BH405" s="172">
        <f t="shared" si="137"/>
        <v>0</v>
      </c>
      <c r="BI405" s="172">
        <f t="shared" si="138"/>
        <v>0</v>
      </c>
      <c r="BJ405" s="14" t="s">
        <v>204</v>
      </c>
      <c r="BK405" s="172">
        <f t="shared" si="139"/>
        <v>0</v>
      </c>
      <c r="BL405" s="14" t="s">
        <v>203</v>
      </c>
      <c r="BM405" s="171" t="s">
        <v>1173</v>
      </c>
    </row>
    <row r="406" spans="1:65" s="2" customFormat="1" ht="16.5" customHeight="1">
      <c r="A406" s="29"/>
      <c r="B406" s="158"/>
      <c r="C406" s="159" t="s">
        <v>1174</v>
      </c>
      <c r="D406" s="159" t="s">
        <v>199</v>
      </c>
      <c r="E406" s="160" t="s">
        <v>1175</v>
      </c>
      <c r="F406" s="161" t="s">
        <v>1176</v>
      </c>
      <c r="G406" s="162" t="s">
        <v>222</v>
      </c>
      <c r="H406" s="163">
        <v>3</v>
      </c>
      <c r="I406" s="164"/>
      <c r="J406" s="165">
        <f t="shared" si="130"/>
        <v>0</v>
      </c>
      <c r="K406" s="166"/>
      <c r="L406" s="30"/>
      <c r="M406" s="167" t="s">
        <v>1</v>
      </c>
      <c r="N406" s="168" t="s">
        <v>45</v>
      </c>
      <c r="O406" s="55"/>
      <c r="P406" s="169">
        <f t="shared" si="131"/>
        <v>0</v>
      </c>
      <c r="Q406" s="169">
        <v>1.4999999999999999E-4</v>
      </c>
      <c r="R406" s="169">
        <f t="shared" si="132"/>
        <v>4.4999999999999999E-4</v>
      </c>
      <c r="S406" s="169">
        <v>0</v>
      </c>
      <c r="T406" s="170">
        <f t="shared" si="133"/>
        <v>0</v>
      </c>
      <c r="U406" s="29"/>
      <c r="V406" s="29"/>
      <c r="W406" s="29"/>
      <c r="X406" s="29"/>
      <c r="Y406" s="29"/>
      <c r="Z406" s="29"/>
      <c r="AA406" s="29"/>
      <c r="AB406" s="29"/>
      <c r="AC406" s="29"/>
      <c r="AD406" s="29"/>
      <c r="AE406" s="29"/>
      <c r="AR406" s="171" t="s">
        <v>265</v>
      </c>
      <c r="AT406" s="171" t="s">
        <v>199</v>
      </c>
      <c r="AU406" s="171" t="s">
        <v>204</v>
      </c>
      <c r="AY406" s="14" t="s">
        <v>196</v>
      </c>
      <c r="BE406" s="172">
        <f t="shared" si="134"/>
        <v>0</v>
      </c>
      <c r="BF406" s="172">
        <f t="shared" si="135"/>
        <v>0</v>
      </c>
      <c r="BG406" s="172">
        <f t="shared" si="136"/>
        <v>0</v>
      </c>
      <c r="BH406" s="172">
        <f t="shared" si="137"/>
        <v>0</v>
      </c>
      <c r="BI406" s="172">
        <f t="shared" si="138"/>
        <v>0</v>
      </c>
      <c r="BJ406" s="14" t="s">
        <v>204</v>
      </c>
      <c r="BK406" s="172">
        <f t="shared" si="139"/>
        <v>0</v>
      </c>
      <c r="BL406" s="14" t="s">
        <v>265</v>
      </c>
      <c r="BM406" s="171" t="s">
        <v>1177</v>
      </c>
    </row>
    <row r="407" spans="1:65" s="2" customFormat="1" ht="16.5" customHeight="1">
      <c r="A407" s="29"/>
      <c r="B407" s="158"/>
      <c r="C407" s="159" t="s">
        <v>1178</v>
      </c>
      <c r="D407" s="159" t="s">
        <v>199</v>
      </c>
      <c r="E407" s="160" t="s">
        <v>1179</v>
      </c>
      <c r="F407" s="161" t="s">
        <v>1180</v>
      </c>
      <c r="G407" s="162" t="s">
        <v>222</v>
      </c>
      <c r="H407" s="163">
        <v>3</v>
      </c>
      <c r="I407" s="164"/>
      <c r="J407" s="165">
        <f t="shared" si="130"/>
        <v>0</v>
      </c>
      <c r="K407" s="166"/>
      <c r="L407" s="30"/>
      <c r="M407" s="167" t="s">
        <v>1</v>
      </c>
      <c r="N407" s="168" t="s">
        <v>45</v>
      </c>
      <c r="O407" s="55"/>
      <c r="P407" s="169">
        <f t="shared" si="131"/>
        <v>0</v>
      </c>
      <c r="Q407" s="169">
        <v>1.4999999999999999E-4</v>
      </c>
      <c r="R407" s="169">
        <f t="shared" si="132"/>
        <v>4.4999999999999999E-4</v>
      </c>
      <c r="S407" s="169">
        <v>0</v>
      </c>
      <c r="T407" s="170">
        <f t="shared" si="133"/>
        <v>0</v>
      </c>
      <c r="U407" s="29"/>
      <c r="V407" s="29"/>
      <c r="W407" s="29"/>
      <c r="X407" s="29"/>
      <c r="Y407" s="29"/>
      <c r="Z407" s="29"/>
      <c r="AA407" s="29"/>
      <c r="AB407" s="29"/>
      <c r="AC407" s="29"/>
      <c r="AD407" s="29"/>
      <c r="AE407" s="29"/>
      <c r="AR407" s="171" t="s">
        <v>265</v>
      </c>
      <c r="AT407" s="171" t="s">
        <v>199</v>
      </c>
      <c r="AU407" s="171" t="s">
        <v>204</v>
      </c>
      <c r="AY407" s="14" t="s">
        <v>196</v>
      </c>
      <c r="BE407" s="172">
        <f t="shared" si="134"/>
        <v>0</v>
      </c>
      <c r="BF407" s="172">
        <f t="shared" si="135"/>
        <v>0</v>
      </c>
      <c r="BG407" s="172">
        <f t="shared" si="136"/>
        <v>0</v>
      </c>
      <c r="BH407" s="172">
        <f t="shared" si="137"/>
        <v>0</v>
      </c>
      <c r="BI407" s="172">
        <f t="shared" si="138"/>
        <v>0</v>
      </c>
      <c r="BJ407" s="14" t="s">
        <v>204</v>
      </c>
      <c r="BK407" s="172">
        <f t="shared" si="139"/>
        <v>0</v>
      </c>
      <c r="BL407" s="14" t="s">
        <v>265</v>
      </c>
      <c r="BM407" s="171" t="s">
        <v>1181</v>
      </c>
    </row>
    <row r="408" spans="1:65" s="2" customFormat="1" ht="16.5" customHeight="1">
      <c r="A408" s="29"/>
      <c r="B408" s="158"/>
      <c r="C408" s="159" t="s">
        <v>1182</v>
      </c>
      <c r="D408" s="159" t="s">
        <v>199</v>
      </c>
      <c r="E408" s="160" t="s">
        <v>1183</v>
      </c>
      <c r="F408" s="161" t="s">
        <v>1184</v>
      </c>
      <c r="G408" s="162" t="s">
        <v>512</v>
      </c>
      <c r="H408" s="163">
        <v>3</v>
      </c>
      <c r="I408" s="164"/>
      <c r="J408" s="165">
        <f t="shared" si="130"/>
        <v>0</v>
      </c>
      <c r="K408" s="166"/>
      <c r="L408" s="30"/>
      <c r="M408" s="167" t="s">
        <v>1</v>
      </c>
      <c r="N408" s="168" t="s">
        <v>45</v>
      </c>
      <c r="O408" s="55"/>
      <c r="P408" s="169">
        <f t="shared" si="131"/>
        <v>0</v>
      </c>
      <c r="Q408" s="169">
        <v>2.6409999999999999E-2</v>
      </c>
      <c r="R408" s="169">
        <f t="shared" si="132"/>
        <v>7.9229999999999995E-2</v>
      </c>
      <c r="S408" s="169">
        <v>0</v>
      </c>
      <c r="T408" s="170">
        <f t="shared" si="133"/>
        <v>0</v>
      </c>
      <c r="U408" s="29"/>
      <c r="V408" s="29"/>
      <c r="W408" s="29"/>
      <c r="X408" s="29"/>
      <c r="Y408" s="29"/>
      <c r="Z408" s="29"/>
      <c r="AA408" s="29"/>
      <c r="AB408" s="29"/>
      <c r="AC408" s="29"/>
      <c r="AD408" s="29"/>
      <c r="AE408" s="29"/>
      <c r="AR408" s="171" t="s">
        <v>265</v>
      </c>
      <c r="AT408" s="171" t="s">
        <v>199</v>
      </c>
      <c r="AU408" s="171" t="s">
        <v>204</v>
      </c>
      <c r="AY408" s="14" t="s">
        <v>196</v>
      </c>
      <c r="BE408" s="172">
        <f t="shared" si="134"/>
        <v>0</v>
      </c>
      <c r="BF408" s="172">
        <f t="shared" si="135"/>
        <v>0</v>
      </c>
      <c r="BG408" s="172">
        <f t="shared" si="136"/>
        <v>0</v>
      </c>
      <c r="BH408" s="172">
        <f t="shared" si="137"/>
        <v>0</v>
      </c>
      <c r="BI408" s="172">
        <f t="shared" si="138"/>
        <v>0</v>
      </c>
      <c r="BJ408" s="14" t="s">
        <v>204</v>
      </c>
      <c r="BK408" s="172">
        <f t="shared" si="139"/>
        <v>0</v>
      </c>
      <c r="BL408" s="14" t="s">
        <v>265</v>
      </c>
      <c r="BM408" s="171" t="s">
        <v>1185</v>
      </c>
    </row>
    <row r="409" spans="1:65" s="2" customFormat="1" ht="16.5" customHeight="1">
      <c r="A409" s="29"/>
      <c r="B409" s="158"/>
      <c r="C409" s="159" t="s">
        <v>1186</v>
      </c>
      <c r="D409" s="159" t="s">
        <v>199</v>
      </c>
      <c r="E409" s="160" t="s">
        <v>1187</v>
      </c>
      <c r="F409" s="161" t="s">
        <v>1188</v>
      </c>
      <c r="G409" s="162" t="s">
        <v>512</v>
      </c>
      <c r="H409" s="163">
        <v>18</v>
      </c>
      <c r="I409" s="164"/>
      <c r="J409" s="165">
        <f t="shared" si="130"/>
        <v>0</v>
      </c>
      <c r="K409" s="166"/>
      <c r="L409" s="30"/>
      <c r="M409" s="167" t="s">
        <v>1</v>
      </c>
      <c r="N409" s="168" t="s">
        <v>45</v>
      </c>
      <c r="O409" s="55"/>
      <c r="P409" s="169">
        <f t="shared" si="131"/>
        <v>0</v>
      </c>
      <c r="Q409" s="169">
        <v>0.12302</v>
      </c>
      <c r="R409" s="169">
        <f t="shared" si="132"/>
        <v>2.2143600000000001</v>
      </c>
      <c r="S409" s="169">
        <v>0</v>
      </c>
      <c r="T409" s="170">
        <f t="shared" si="133"/>
        <v>0</v>
      </c>
      <c r="U409" s="29"/>
      <c r="V409" s="29"/>
      <c r="W409" s="29"/>
      <c r="X409" s="29"/>
      <c r="Y409" s="29"/>
      <c r="Z409" s="29"/>
      <c r="AA409" s="29"/>
      <c r="AB409" s="29"/>
      <c r="AC409" s="29"/>
      <c r="AD409" s="29"/>
      <c r="AE409" s="29"/>
      <c r="AR409" s="171" t="s">
        <v>265</v>
      </c>
      <c r="AT409" s="171" t="s">
        <v>199</v>
      </c>
      <c r="AU409" s="171" t="s">
        <v>204</v>
      </c>
      <c r="AY409" s="14" t="s">
        <v>196</v>
      </c>
      <c r="BE409" s="172">
        <f t="shared" si="134"/>
        <v>0</v>
      </c>
      <c r="BF409" s="172">
        <f t="shared" si="135"/>
        <v>0</v>
      </c>
      <c r="BG409" s="172">
        <f t="shared" si="136"/>
        <v>0</v>
      </c>
      <c r="BH409" s="172">
        <f t="shared" si="137"/>
        <v>0</v>
      </c>
      <c r="BI409" s="172">
        <f t="shared" si="138"/>
        <v>0</v>
      </c>
      <c r="BJ409" s="14" t="s">
        <v>204</v>
      </c>
      <c r="BK409" s="172">
        <f t="shared" si="139"/>
        <v>0</v>
      </c>
      <c r="BL409" s="14" t="s">
        <v>265</v>
      </c>
      <c r="BM409" s="171" t="s">
        <v>1189</v>
      </c>
    </row>
    <row r="410" spans="1:65" s="2" customFormat="1" ht="16.5" customHeight="1">
      <c r="A410" s="29"/>
      <c r="B410" s="158"/>
      <c r="C410" s="159" t="s">
        <v>1190</v>
      </c>
      <c r="D410" s="159" t="s">
        <v>199</v>
      </c>
      <c r="E410" s="160" t="s">
        <v>1191</v>
      </c>
      <c r="F410" s="161" t="s">
        <v>1192</v>
      </c>
      <c r="G410" s="162" t="s">
        <v>512</v>
      </c>
      <c r="H410" s="163">
        <v>6</v>
      </c>
      <c r="I410" s="164"/>
      <c r="J410" s="165">
        <f t="shared" si="130"/>
        <v>0</v>
      </c>
      <c r="K410" s="166"/>
      <c r="L410" s="30"/>
      <c r="M410" s="167" t="s">
        <v>1</v>
      </c>
      <c r="N410" s="168" t="s">
        <v>45</v>
      </c>
      <c r="O410" s="55"/>
      <c r="P410" s="169">
        <f t="shared" si="131"/>
        <v>0</v>
      </c>
      <c r="Q410" s="169">
        <v>2.6409999999999999E-2</v>
      </c>
      <c r="R410" s="169">
        <f t="shared" si="132"/>
        <v>0.15845999999999999</v>
      </c>
      <c r="S410" s="169">
        <v>0</v>
      </c>
      <c r="T410" s="170">
        <f t="shared" si="133"/>
        <v>0</v>
      </c>
      <c r="U410" s="29"/>
      <c r="V410" s="29"/>
      <c r="W410" s="29"/>
      <c r="X410" s="29"/>
      <c r="Y410" s="29"/>
      <c r="Z410" s="29"/>
      <c r="AA410" s="29"/>
      <c r="AB410" s="29"/>
      <c r="AC410" s="29"/>
      <c r="AD410" s="29"/>
      <c r="AE410" s="29"/>
      <c r="AR410" s="171" t="s">
        <v>265</v>
      </c>
      <c r="AT410" s="171" t="s">
        <v>199</v>
      </c>
      <c r="AU410" s="171" t="s">
        <v>204</v>
      </c>
      <c r="AY410" s="14" t="s">
        <v>196</v>
      </c>
      <c r="BE410" s="172">
        <f t="shared" si="134"/>
        <v>0</v>
      </c>
      <c r="BF410" s="172">
        <f t="shared" si="135"/>
        <v>0</v>
      </c>
      <c r="BG410" s="172">
        <f t="shared" si="136"/>
        <v>0</v>
      </c>
      <c r="BH410" s="172">
        <f t="shared" si="137"/>
        <v>0</v>
      </c>
      <c r="BI410" s="172">
        <f t="shared" si="138"/>
        <v>0</v>
      </c>
      <c r="BJ410" s="14" t="s">
        <v>204</v>
      </c>
      <c r="BK410" s="172">
        <f t="shared" si="139"/>
        <v>0</v>
      </c>
      <c r="BL410" s="14" t="s">
        <v>265</v>
      </c>
      <c r="BM410" s="171" t="s">
        <v>1193</v>
      </c>
    </row>
    <row r="411" spans="1:65" s="2" customFormat="1" ht="16.5" customHeight="1">
      <c r="A411" s="29"/>
      <c r="B411" s="158"/>
      <c r="C411" s="159" t="s">
        <v>1194</v>
      </c>
      <c r="D411" s="159" t="s">
        <v>199</v>
      </c>
      <c r="E411" s="160" t="s">
        <v>1195</v>
      </c>
      <c r="F411" s="161" t="s">
        <v>1196</v>
      </c>
      <c r="G411" s="162" t="s">
        <v>512</v>
      </c>
      <c r="H411" s="163">
        <v>4</v>
      </c>
      <c r="I411" s="164"/>
      <c r="J411" s="165">
        <f t="shared" si="130"/>
        <v>0</v>
      </c>
      <c r="K411" s="166"/>
      <c r="L411" s="30"/>
      <c r="M411" s="167" t="s">
        <v>1</v>
      </c>
      <c r="N411" s="168" t="s">
        <v>45</v>
      </c>
      <c r="O411" s="55"/>
      <c r="P411" s="169">
        <f t="shared" si="131"/>
        <v>0</v>
      </c>
      <c r="Q411" s="169">
        <v>0</v>
      </c>
      <c r="R411" s="169">
        <f t="shared" si="132"/>
        <v>0</v>
      </c>
      <c r="S411" s="169">
        <v>1.8E-3</v>
      </c>
      <c r="T411" s="170">
        <f t="shared" si="133"/>
        <v>7.1999999999999998E-3</v>
      </c>
      <c r="U411" s="29"/>
      <c r="V411" s="29"/>
      <c r="W411" s="29"/>
      <c r="X411" s="29"/>
      <c r="Y411" s="29"/>
      <c r="Z411" s="29"/>
      <c r="AA411" s="29"/>
      <c r="AB411" s="29"/>
      <c r="AC411" s="29"/>
      <c r="AD411" s="29"/>
      <c r="AE411" s="29"/>
      <c r="AR411" s="171" t="s">
        <v>265</v>
      </c>
      <c r="AT411" s="171" t="s">
        <v>199</v>
      </c>
      <c r="AU411" s="171" t="s">
        <v>204</v>
      </c>
      <c r="AY411" s="14" t="s">
        <v>196</v>
      </c>
      <c r="BE411" s="172">
        <f t="shared" si="134"/>
        <v>0</v>
      </c>
      <c r="BF411" s="172">
        <f t="shared" si="135"/>
        <v>0</v>
      </c>
      <c r="BG411" s="172">
        <f t="shared" si="136"/>
        <v>0</v>
      </c>
      <c r="BH411" s="172">
        <f t="shared" si="137"/>
        <v>0</v>
      </c>
      <c r="BI411" s="172">
        <f t="shared" si="138"/>
        <v>0</v>
      </c>
      <c r="BJ411" s="14" t="s">
        <v>204</v>
      </c>
      <c r="BK411" s="172">
        <f t="shared" si="139"/>
        <v>0</v>
      </c>
      <c r="BL411" s="14" t="s">
        <v>265</v>
      </c>
      <c r="BM411" s="171" t="s">
        <v>1197</v>
      </c>
    </row>
    <row r="412" spans="1:65" s="2" customFormat="1" ht="16.5" customHeight="1">
      <c r="A412" s="29"/>
      <c r="B412" s="158"/>
      <c r="C412" s="159" t="s">
        <v>1198</v>
      </c>
      <c r="D412" s="159" t="s">
        <v>199</v>
      </c>
      <c r="E412" s="160" t="s">
        <v>1199</v>
      </c>
      <c r="F412" s="161" t="s">
        <v>1200</v>
      </c>
      <c r="G412" s="162" t="s">
        <v>512</v>
      </c>
      <c r="H412" s="163">
        <v>3</v>
      </c>
      <c r="I412" s="164"/>
      <c r="J412" s="165">
        <f t="shared" si="130"/>
        <v>0</v>
      </c>
      <c r="K412" s="166"/>
      <c r="L412" s="30"/>
      <c r="M412" s="167" t="s">
        <v>1</v>
      </c>
      <c r="N412" s="168" t="s">
        <v>45</v>
      </c>
      <c r="O412" s="55"/>
      <c r="P412" s="169">
        <f t="shared" si="131"/>
        <v>0</v>
      </c>
      <c r="Q412" s="169">
        <v>2.9409999999999999E-2</v>
      </c>
      <c r="R412" s="169">
        <f t="shared" si="132"/>
        <v>8.8230000000000003E-2</v>
      </c>
      <c r="S412" s="169">
        <v>0</v>
      </c>
      <c r="T412" s="170">
        <f t="shared" si="133"/>
        <v>0</v>
      </c>
      <c r="U412" s="29"/>
      <c r="V412" s="29"/>
      <c r="W412" s="29"/>
      <c r="X412" s="29"/>
      <c r="Y412" s="29"/>
      <c r="Z412" s="29"/>
      <c r="AA412" s="29"/>
      <c r="AB412" s="29"/>
      <c r="AC412" s="29"/>
      <c r="AD412" s="29"/>
      <c r="AE412" s="29"/>
      <c r="AR412" s="171" t="s">
        <v>265</v>
      </c>
      <c r="AT412" s="171" t="s">
        <v>199</v>
      </c>
      <c r="AU412" s="171" t="s">
        <v>204</v>
      </c>
      <c r="AY412" s="14" t="s">
        <v>196</v>
      </c>
      <c r="BE412" s="172">
        <f t="shared" si="134"/>
        <v>0</v>
      </c>
      <c r="BF412" s="172">
        <f t="shared" si="135"/>
        <v>0</v>
      </c>
      <c r="BG412" s="172">
        <f t="shared" si="136"/>
        <v>0</v>
      </c>
      <c r="BH412" s="172">
        <f t="shared" si="137"/>
        <v>0</v>
      </c>
      <c r="BI412" s="172">
        <f t="shared" si="138"/>
        <v>0</v>
      </c>
      <c r="BJ412" s="14" t="s">
        <v>204</v>
      </c>
      <c r="BK412" s="172">
        <f t="shared" si="139"/>
        <v>0</v>
      </c>
      <c r="BL412" s="14" t="s">
        <v>265</v>
      </c>
      <c r="BM412" s="171" t="s">
        <v>1201</v>
      </c>
    </row>
    <row r="413" spans="1:65" s="2" customFormat="1" ht="16.5" customHeight="1">
      <c r="A413" s="29"/>
      <c r="B413" s="158"/>
      <c r="C413" s="159" t="s">
        <v>1202</v>
      </c>
      <c r="D413" s="159" t="s">
        <v>199</v>
      </c>
      <c r="E413" s="160" t="s">
        <v>1203</v>
      </c>
      <c r="F413" s="161" t="s">
        <v>1204</v>
      </c>
      <c r="G413" s="162" t="s">
        <v>212</v>
      </c>
      <c r="H413" s="163">
        <v>2.57</v>
      </c>
      <c r="I413" s="164"/>
      <c r="J413" s="165">
        <f t="shared" si="130"/>
        <v>0</v>
      </c>
      <c r="K413" s="166"/>
      <c r="L413" s="30"/>
      <c r="M413" s="167" t="s">
        <v>1</v>
      </c>
      <c r="N413" s="168" t="s">
        <v>45</v>
      </c>
      <c r="O413" s="55"/>
      <c r="P413" s="169">
        <f t="shared" si="131"/>
        <v>0</v>
      </c>
      <c r="Q413" s="169">
        <v>0</v>
      </c>
      <c r="R413" s="169">
        <f t="shared" si="132"/>
        <v>0</v>
      </c>
      <c r="S413" s="169">
        <v>0</v>
      </c>
      <c r="T413" s="170">
        <f t="shared" si="133"/>
        <v>0</v>
      </c>
      <c r="U413" s="29"/>
      <c r="V413" s="29"/>
      <c r="W413" s="29"/>
      <c r="X413" s="29"/>
      <c r="Y413" s="29"/>
      <c r="Z413" s="29"/>
      <c r="AA413" s="29"/>
      <c r="AB413" s="29"/>
      <c r="AC413" s="29"/>
      <c r="AD413" s="29"/>
      <c r="AE413" s="29"/>
      <c r="AR413" s="171" t="s">
        <v>265</v>
      </c>
      <c r="AT413" s="171" t="s">
        <v>199</v>
      </c>
      <c r="AU413" s="171" t="s">
        <v>204</v>
      </c>
      <c r="AY413" s="14" t="s">
        <v>196</v>
      </c>
      <c r="BE413" s="172">
        <f t="shared" si="134"/>
        <v>0</v>
      </c>
      <c r="BF413" s="172">
        <f t="shared" si="135"/>
        <v>0</v>
      </c>
      <c r="BG413" s="172">
        <f t="shared" si="136"/>
        <v>0</v>
      </c>
      <c r="BH413" s="172">
        <f t="shared" si="137"/>
        <v>0</v>
      </c>
      <c r="BI413" s="172">
        <f t="shared" si="138"/>
        <v>0</v>
      </c>
      <c r="BJ413" s="14" t="s">
        <v>204</v>
      </c>
      <c r="BK413" s="172">
        <f t="shared" si="139"/>
        <v>0</v>
      </c>
      <c r="BL413" s="14" t="s">
        <v>265</v>
      </c>
      <c r="BM413" s="171" t="s">
        <v>1205</v>
      </c>
    </row>
    <row r="414" spans="1:65" s="12" customFormat="1" ht="22.9" customHeight="1">
      <c r="B414" s="145"/>
      <c r="D414" s="146" t="s">
        <v>78</v>
      </c>
      <c r="E414" s="156" t="s">
        <v>1206</v>
      </c>
      <c r="F414" s="156" t="s">
        <v>1207</v>
      </c>
      <c r="I414" s="148"/>
      <c r="J414" s="157">
        <f>BK414</f>
        <v>0</v>
      </c>
      <c r="L414" s="145"/>
      <c r="M414" s="150"/>
      <c r="N414" s="151"/>
      <c r="O414" s="151"/>
      <c r="P414" s="152">
        <f>SUM(P415:P423)</f>
        <v>0</v>
      </c>
      <c r="Q414" s="151"/>
      <c r="R414" s="152">
        <f>SUM(R415:R423)</f>
        <v>0.21933090000000002</v>
      </c>
      <c r="S414" s="151"/>
      <c r="T414" s="153">
        <f>SUM(T415:T423)</f>
        <v>1.311375</v>
      </c>
      <c r="AR414" s="146" t="s">
        <v>204</v>
      </c>
      <c r="AT414" s="154" t="s">
        <v>78</v>
      </c>
      <c r="AU414" s="154" t="s">
        <v>87</v>
      </c>
      <c r="AY414" s="146" t="s">
        <v>196</v>
      </c>
      <c r="BK414" s="155">
        <f>SUM(BK415:BK423)</f>
        <v>0</v>
      </c>
    </row>
    <row r="415" spans="1:65" s="2" customFormat="1" ht="16.5" customHeight="1">
      <c r="A415" s="29"/>
      <c r="B415" s="158"/>
      <c r="C415" s="159" t="s">
        <v>1208</v>
      </c>
      <c r="D415" s="159" t="s">
        <v>199</v>
      </c>
      <c r="E415" s="160" t="s">
        <v>1209</v>
      </c>
      <c r="F415" s="161" t="s">
        <v>1210</v>
      </c>
      <c r="G415" s="162" t="s">
        <v>208</v>
      </c>
      <c r="H415" s="163">
        <v>17.850000000000001</v>
      </c>
      <c r="I415" s="164"/>
      <c r="J415" s="165">
        <f t="shared" ref="J415:J423" si="140">ROUND(I415*H415,2)</f>
        <v>0</v>
      </c>
      <c r="K415" s="166"/>
      <c r="L415" s="30"/>
      <c r="M415" s="167" t="s">
        <v>1</v>
      </c>
      <c r="N415" s="168" t="s">
        <v>45</v>
      </c>
      <c r="O415" s="55"/>
      <c r="P415" s="169">
        <f t="shared" ref="P415:P423" si="141">O415*H415</f>
        <v>0</v>
      </c>
      <c r="Q415" s="169">
        <v>0</v>
      </c>
      <c r="R415" s="169">
        <f t="shared" ref="R415:R423" si="142">Q415*H415</f>
        <v>0</v>
      </c>
      <c r="S415" s="169">
        <v>3.3E-3</v>
      </c>
      <c r="T415" s="170">
        <f t="shared" ref="T415:T423" si="143">S415*H415</f>
        <v>5.8905000000000006E-2</v>
      </c>
      <c r="U415" s="29"/>
      <c r="V415" s="29"/>
      <c r="W415" s="29"/>
      <c r="X415" s="29"/>
      <c r="Y415" s="29"/>
      <c r="Z415" s="29"/>
      <c r="AA415" s="29"/>
      <c r="AB415" s="29"/>
      <c r="AC415" s="29"/>
      <c r="AD415" s="29"/>
      <c r="AE415" s="29"/>
      <c r="AR415" s="171" t="s">
        <v>265</v>
      </c>
      <c r="AT415" s="171" t="s">
        <v>199</v>
      </c>
      <c r="AU415" s="171" t="s">
        <v>204</v>
      </c>
      <c r="AY415" s="14" t="s">
        <v>196</v>
      </c>
      <c r="BE415" s="172">
        <f t="shared" ref="BE415:BE423" si="144">IF(N415="základní",J415,0)</f>
        <v>0</v>
      </c>
      <c r="BF415" s="172">
        <f t="shared" ref="BF415:BF423" si="145">IF(N415="snížená",J415,0)</f>
        <v>0</v>
      </c>
      <c r="BG415" s="172">
        <f t="shared" ref="BG415:BG423" si="146">IF(N415="zákl. přenesená",J415,0)</f>
        <v>0</v>
      </c>
      <c r="BH415" s="172">
        <f t="shared" ref="BH415:BH423" si="147">IF(N415="sníž. přenesená",J415,0)</f>
        <v>0</v>
      </c>
      <c r="BI415" s="172">
        <f t="shared" ref="BI415:BI423" si="148">IF(N415="nulová",J415,0)</f>
        <v>0</v>
      </c>
      <c r="BJ415" s="14" t="s">
        <v>204</v>
      </c>
      <c r="BK415" s="172">
        <f t="shared" ref="BK415:BK423" si="149">ROUND(I415*H415,2)</f>
        <v>0</v>
      </c>
      <c r="BL415" s="14" t="s">
        <v>265</v>
      </c>
      <c r="BM415" s="171" t="s">
        <v>1211</v>
      </c>
    </row>
    <row r="416" spans="1:65" s="2" customFormat="1" ht="16.5" customHeight="1">
      <c r="A416" s="29"/>
      <c r="B416" s="158"/>
      <c r="C416" s="159" t="s">
        <v>1212</v>
      </c>
      <c r="D416" s="159" t="s">
        <v>199</v>
      </c>
      <c r="E416" s="160" t="s">
        <v>1213</v>
      </c>
      <c r="F416" s="161" t="s">
        <v>1214</v>
      </c>
      <c r="G416" s="162" t="s">
        <v>208</v>
      </c>
      <c r="H416" s="163">
        <v>17.850000000000001</v>
      </c>
      <c r="I416" s="164"/>
      <c r="J416" s="165">
        <f t="shared" si="140"/>
        <v>0</v>
      </c>
      <c r="K416" s="166"/>
      <c r="L416" s="30"/>
      <c r="M416" s="167" t="s">
        <v>1</v>
      </c>
      <c r="N416" s="168" t="s">
        <v>45</v>
      </c>
      <c r="O416" s="55"/>
      <c r="P416" s="169">
        <f t="shared" si="141"/>
        <v>0</v>
      </c>
      <c r="Q416" s="169">
        <v>0</v>
      </c>
      <c r="R416" s="169">
        <f t="shared" si="142"/>
        <v>0</v>
      </c>
      <c r="S416" s="169">
        <v>1.0200000000000001E-2</v>
      </c>
      <c r="T416" s="170">
        <f t="shared" si="143"/>
        <v>0.18207000000000004</v>
      </c>
      <c r="U416" s="29"/>
      <c r="V416" s="29"/>
      <c r="W416" s="29"/>
      <c r="X416" s="29"/>
      <c r="Y416" s="29"/>
      <c r="Z416" s="29"/>
      <c r="AA416" s="29"/>
      <c r="AB416" s="29"/>
      <c r="AC416" s="29"/>
      <c r="AD416" s="29"/>
      <c r="AE416" s="29"/>
      <c r="AR416" s="171" t="s">
        <v>265</v>
      </c>
      <c r="AT416" s="171" t="s">
        <v>199</v>
      </c>
      <c r="AU416" s="171" t="s">
        <v>204</v>
      </c>
      <c r="AY416" s="14" t="s">
        <v>196</v>
      </c>
      <c r="BE416" s="172">
        <f t="shared" si="144"/>
        <v>0</v>
      </c>
      <c r="BF416" s="172">
        <f t="shared" si="145"/>
        <v>0</v>
      </c>
      <c r="BG416" s="172">
        <f t="shared" si="146"/>
        <v>0</v>
      </c>
      <c r="BH416" s="172">
        <f t="shared" si="147"/>
        <v>0</v>
      </c>
      <c r="BI416" s="172">
        <f t="shared" si="148"/>
        <v>0</v>
      </c>
      <c r="BJ416" s="14" t="s">
        <v>204</v>
      </c>
      <c r="BK416" s="172">
        <f t="shared" si="149"/>
        <v>0</v>
      </c>
      <c r="BL416" s="14" t="s">
        <v>265</v>
      </c>
      <c r="BM416" s="171" t="s">
        <v>1215</v>
      </c>
    </row>
    <row r="417" spans="1:65" s="2" customFormat="1" ht="16.5" customHeight="1">
      <c r="A417" s="29"/>
      <c r="B417" s="158"/>
      <c r="C417" s="159" t="s">
        <v>1216</v>
      </c>
      <c r="D417" s="159" t="s">
        <v>199</v>
      </c>
      <c r="E417" s="160" t="s">
        <v>1217</v>
      </c>
      <c r="F417" s="161" t="s">
        <v>1218</v>
      </c>
      <c r="G417" s="162" t="s">
        <v>512</v>
      </c>
      <c r="H417" s="163">
        <v>51</v>
      </c>
      <c r="I417" s="164"/>
      <c r="J417" s="165">
        <f t="shared" si="140"/>
        <v>0</v>
      </c>
      <c r="K417" s="166"/>
      <c r="L417" s="30"/>
      <c r="M417" s="167" t="s">
        <v>1</v>
      </c>
      <c r="N417" s="168" t="s">
        <v>45</v>
      </c>
      <c r="O417" s="55"/>
      <c r="P417" s="169">
        <f t="shared" si="141"/>
        <v>0</v>
      </c>
      <c r="Q417" s="169">
        <v>0</v>
      </c>
      <c r="R417" s="169">
        <f t="shared" si="142"/>
        <v>0</v>
      </c>
      <c r="S417" s="169">
        <v>4.0000000000000002E-4</v>
      </c>
      <c r="T417" s="170">
        <f t="shared" si="143"/>
        <v>2.0400000000000001E-2</v>
      </c>
      <c r="U417" s="29"/>
      <c r="V417" s="29"/>
      <c r="W417" s="29"/>
      <c r="X417" s="29"/>
      <c r="Y417" s="29"/>
      <c r="Z417" s="29"/>
      <c r="AA417" s="29"/>
      <c r="AB417" s="29"/>
      <c r="AC417" s="29"/>
      <c r="AD417" s="29"/>
      <c r="AE417" s="29"/>
      <c r="AR417" s="171" t="s">
        <v>203</v>
      </c>
      <c r="AT417" s="171" t="s">
        <v>199</v>
      </c>
      <c r="AU417" s="171" t="s">
        <v>204</v>
      </c>
      <c r="AY417" s="14" t="s">
        <v>196</v>
      </c>
      <c r="BE417" s="172">
        <f t="shared" si="144"/>
        <v>0</v>
      </c>
      <c r="BF417" s="172">
        <f t="shared" si="145"/>
        <v>0</v>
      </c>
      <c r="BG417" s="172">
        <f t="shared" si="146"/>
        <v>0</v>
      </c>
      <c r="BH417" s="172">
        <f t="shared" si="147"/>
        <v>0</v>
      </c>
      <c r="BI417" s="172">
        <f t="shared" si="148"/>
        <v>0</v>
      </c>
      <c r="BJ417" s="14" t="s">
        <v>204</v>
      </c>
      <c r="BK417" s="172">
        <f t="shared" si="149"/>
        <v>0</v>
      </c>
      <c r="BL417" s="14" t="s">
        <v>203</v>
      </c>
      <c r="BM417" s="171" t="s">
        <v>1219</v>
      </c>
    </row>
    <row r="418" spans="1:65" s="2" customFormat="1" ht="16.5" customHeight="1">
      <c r="A418" s="29"/>
      <c r="B418" s="158"/>
      <c r="C418" s="159" t="s">
        <v>1220</v>
      </c>
      <c r="D418" s="159" t="s">
        <v>199</v>
      </c>
      <c r="E418" s="160" t="s">
        <v>1221</v>
      </c>
      <c r="F418" s="161" t="s">
        <v>1222</v>
      </c>
      <c r="G418" s="162" t="s">
        <v>222</v>
      </c>
      <c r="H418" s="163">
        <v>13.5</v>
      </c>
      <c r="I418" s="164"/>
      <c r="J418" s="165">
        <f t="shared" si="140"/>
        <v>0</v>
      </c>
      <c r="K418" s="166"/>
      <c r="L418" s="30"/>
      <c r="M418" s="167" t="s">
        <v>1</v>
      </c>
      <c r="N418" s="168" t="s">
        <v>45</v>
      </c>
      <c r="O418" s="55"/>
      <c r="P418" s="169">
        <f t="shared" si="141"/>
        <v>0</v>
      </c>
      <c r="Q418" s="169">
        <v>0</v>
      </c>
      <c r="R418" s="169">
        <f t="shared" si="142"/>
        <v>0</v>
      </c>
      <c r="S418" s="169">
        <v>0.03</v>
      </c>
      <c r="T418" s="170">
        <f t="shared" si="143"/>
        <v>0.40499999999999997</v>
      </c>
      <c r="U418" s="29"/>
      <c r="V418" s="29"/>
      <c r="W418" s="29"/>
      <c r="X418" s="29"/>
      <c r="Y418" s="29"/>
      <c r="Z418" s="29"/>
      <c r="AA418" s="29"/>
      <c r="AB418" s="29"/>
      <c r="AC418" s="29"/>
      <c r="AD418" s="29"/>
      <c r="AE418" s="29"/>
      <c r="AR418" s="171" t="s">
        <v>265</v>
      </c>
      <c r="AT418" s="171" t="s">
        <v>199</v>
      </c>
      <c r="AU418" s="171" t="s">
        <v>204</v>
      </c>
      <c r="AY418" s="14" t="s">
        <v>196</v>
      </c>
      <c r="BE418" s="172">
        <f t="shared" si="144"/>
        <v>0</v>
      </c>
      <c r="BF418" s="172">
        <f t="shared" si="145"/>
        <v>0</v>
      </c>
      <c r="BG418" s="172">
        <f t="shared" si="146"/>
        <v>0</v>
      </c>
      <c r="BH418" s="172">
        <f t="shared" si="147"/>
        <v>0</v>
      </c>
      <c r="BI418" s="172">
        <f t="shared" si="148"/>
        <v>0</v>
      </c>
      <c r="BJ418" s="14" t="s">
        <v>204</v>
      </c>
      <c r="BK418" s="172">
        <f t="shared" si="149"/>
        <v>0</v>
      </c>
      <c r="BL418" s="14" t="s">
        <v>265</v>
      </c>
      <c r="BM418" s="171" t="s">
        <v>1223</v>
      </c>
    </row>
    <row r="419" spans="1:65" s="2" customFormat="1" ht="16.5" customHeight="1">
      <c r="A419" s="29"/>
      <c r="B419" s="158"/>
      <c r="C419" s="159" t="s">
        <v>1224</v>
      </c>
      <c r="D419" s="159" t="s">
        <v>199</v>
      </c>
      <c r="E419" s="160" t="s">
        <v>1225</v>
      </c>
      <c r="F419" s="161" t="s">
        <v>1226</v>
      </c>
      <c r="G419" s="162" t="s">
        <v>512</v>
      </c>
      <c r="H419" s="163">
        <v>3</v>
      </c>
      <c r="I419" s="164"/>
      <c r="J419" s="165">
        <f t="shared" si="140"/>
        <v>0</v>
      </c>
      <c r="K419" s="166"/>
      <c r="L419" s="30"/>
      <c r="M419" s="167" t="s">
        <v>1</v>
      </c>
      <c r="N419" s="168" t="s">
        <v>45</v>
      </c>
      <c r="O419" s="55"/>
      <c r="P419" s="169">
        <f t="shared" si="141"/>
        <v>0</v>
      </c>
      <c r="Q419" s="169">
        <v>7.0860000000000006E-2</v>
      </c>
      <c r="R419" s="169">
        <f t="shared" si="142"/>
        <v>0.21258000000000002</v>
      </c>
      <c r="S419" s="169">
        <v>0</v>
      </c>
      <c r="T419" s="170">
        <f t="shared" si="143"/>
        <v>0</v>
      </c>
      <c r="U419" s="29"/>
      <c r="V419" s="29"/>
      <c r="W419" s="29"/>
      <c r="X419" s="29"/>
      <c r="Y419" s="29"/>
      <c r="Z419" s="29"/>
      <c r="AA419" s="29"/>
      <c r="AB419" s="29"/>
      <c r="AC419" s="29"/>
      <c r="AD419" s="29"/>
      <c r="AE419" s="29"/>
      <c r="AR419" s="171" t="s">
        <v>265</v>
      </c>
      <c r="AT419" s="171" t="s">
        <v>199</v>
      </c>
      <c r="AU419" s="171" t="s">
        <v>204</v>
      </c>
      <c r="AY419" s="14" t="s">
        <v>196</v>
      </c>
      <c r="BE419" s="172">
        <f t="shared" si="144"/>
        <v>0</v>
      </c>
      <c r="BF419" s="172">
        <f t="shared" si="145"/>
        <v>0</v>
      </c>
      <c r="BG419" s="172">
        <f t="shared" si="146"/>
        <v>0</v>
      </c>
      <c r="BH419" s="172">
        <f t="shared" si="147"/>
        <v>0</v>
      </c>
      <c r="BI419" s="172">
        <f t="shared" si="148"/>
        <v>0</v>
      </c>
      <c r="BJ419" s="14" t="s">
        <v>204</v>
      </c>
      <c r="BK419" s="172">
        <f t="shared" si="149"/>
        <v>0</v>
      </c>
      <c r="BL419" s="14" t="s">
        <v>265</v>
      </c>
      <c r="BM419" s="171" t="s">
        <v>1227</v>
      </c>
    </row>
    <row r="420" spans="1:65" s="2" customFormat="1" ht="16.5" customHeight="1">
      <c r="A420" s="29"/>
      <c r="B420" s="158"/>
      <c r="C420" s="159" t="s">
        <v>1228</v>
      </c>
      <c r="D420" s="159" t="s">
        <v>199</v>
      </c>
      <c r="E420" s="160" t="s">
        <v>1229</v>
      </c>
      <c r="F420" s="161" t="s">
        <v>1230</v>
      </c>
      <c r="G420" s="162" t="s">
        <v>1231</v>
      </c>
      <c r="H420" s="163">
        <v>5.77</v>
      </c>
      <c r="I420" s="164"/>
      <c r="J420" s="165">
        <f t="shared" si="140"/>
        <v>0</v>
      </c>
      <c r="K420" s="166"/>
      <c r="L420" s="30"/>
      <c r="M420" s="167" t="s">
        <v>1</v>
      </c>
      <c r="N420" s="168" t="s">
        <v>45</v>
      </c>
      <c r="O420" s="55"/>
      <c r="P420" s="169">
        <f t="shared" si="141"/>
        <v>0</v>
      </c>
      <c r="Q420" s="169">
        <v>6.9999999999999994E-5</v>
      </c>
      <c r="R420" s="169">
        <f t="shared" si="142"/>
        <v>4.0389999999999995E-4</v>
      </c>
      <c r="S420" s="169">
        <v>0</v>
      </c>
      <c r="T420" s="170">
        <f t="shared" si="143"/>
        <v>0</v>
      </c>
      <c r="U420" s="29"/>
      <c r="V420" s="29"/>
      <c r="W420" s="29"/>
      <c r="X420" s="29"/>
      <c r="Y420" s="29"/>
      <c r="Z420" s="29"/>
      <c r="AA420" s="29"/>
      <c r="AB420" s="29"/>
      <c r="AC420" s="29"/>
      <c r="AD420" s="29"/>
      <c r="AE420" s="29"/>
      <c r="AR420" s="171" t="s">
        <v>265</v>
      </c>
      <c r="AT420" s="171" t="s">
        <v>199</v>
      </c>
      <c r="AU420" s="171" t="s">
        <v>204</v>
      </c>
      <c r="AY420" s="14" t="s">
        <v>196</v>
      </c>
      <c r="BE420" s="172">
        <f t="shared" si="144"/>
        <v>0</v>
      </c>
      <c r="BF420" s="172">
        <f t="shared" si="145"/>
        <v>0</v>
      </c>
      <c r="BG420" s="172">
        <f t="shared" si="146"/>
        <v>0</v>
      </c>
      <c r="BH420" s="172">
        <f t="shared" si="147"/>
        <v>0</v>
      </c>
      <c r="BI420" s="172">
        <f t="shared" si="148"/>
        <v>0</v>
      </c>
      <c r="BJ420" s="14" t="s">
        <v>204</v>
      </c>
      <c r="BK420" s="172">
        <f t="shared" si="149"/>
        <v>0</v>
      </c>
      <c r="BL420" s="14" t="s">
        <v>265</v>
      </c>
      <c r="BM420" s="171" t="s">
        <v>1232</v>
      </c>
    </row>
    <row r="421" spans="1:65" s="2" customFormat="1" ht="16.5" customHeight="1">
      <c r="A421" s="29"/>
      <c r="B421" s="158"/>
      <c r="C421" s="173" t="s">
        <v>1233</v>
      </c>
      <c r="D421" s="173" t="s">
        <v>214</v>
      </c>
      <c r="E421" s="174" t="s">
        <v>1234</v>
      </c>
      <c r="F421" s="175" t="s">
        <v>1235</v>
      </c>
      <c r="G421" s="176" t="s">
        <v>1231</v>
      </c>
      <c r="H421" s="177">
        <v>6.3470000000000004</v>
      </c>
      <c r="I421" s="178"/>
      <c r="J421" s="179">
        <f t="shared" si="140"/>
        <v>0</v>
      </c>
      <c r="K421" s="180"/>
      <c r="L421" s="181"/>
      <c r="M421" s="182" t="s">
        <v>1</v>
      </c>
      <c r="N421" s="183" t="s">
        <v>45</v>
      </c>
      <c r="O421" s="55"/>
      <c r="P421" s="169">
        <f t="shared" si="141"/>
        <v>0</v>
      </c>
      <c r="Q421" s="169">
        <v>1E-3</v>
      </c>
      <c r="R421" s="169">
        <f t="shared" si="142"/>
        <v>6.3470000000000002E-3</v>
      </c>
      <c r="S421" s="169">
        <v>0</v>
      </c>
      <c r="T421" s="170">
        <f t="shared" si="143"/>
        <v>0</v>
      </c>
      <c r="U421" s="29"/>
      <c r="V421" s="29"/>
      <c r="W421" s="29"/>
      <c r="X421" s="29"/>
      <c r="Y421" s="29"/>
      <c r="Z421" s="29"/>
      <c r="AA421" s="29"/>
      <c r="AB421" s="29"/>
      <c r="AC421" s="29"/>
      <c r="AD421" s="29"/>
      <c r="AE421" s="29"/>
      <c r="AR421" s="171" t="s">
        <v>320</v>
      </c>
      <c r="AT421" s="171" t="s">
        <v>214</v>
      </c>
      <c r="AU421" s="171" t="s">
        <v>204</v>
      </c>
      <c r="AY421" s="14" t="s">
        <v>196</v>
      </c>
      <c r="BE421" s="172">
        <f t="shared" si="144"/>
        <v>0</v>
      </c>
      <c r="BF421" s="172">
        <f t="shared" si="145"/>
        <v>0</v>
      </c>
      <c r="BG421" s="172">
        <f t="shared" si="146"/>
        <v>0</v>
      </c>
      <c r="BH421" s="172">
        <f t="shared" si="147"/>
        <v>0</v>
      </c>
      <c r="BI421" s="172">
        <f t="shared" si="148"/>
        <v>0</v>
      </c>
      <c r="BJ421" s="14" t="s">
        <v>204</v>
      </c>
      <c r="BK421" s="172">
        <f t="shared" si="149"/>
        <v>0</v>
      </c>
      <c r="BL421" s="14" t="s">
        <v>265</v>
      </c>
      <c r="BM421" s="171" t="s">
        <v>1236</v>
      </c>
    </row>
    <row r="422" spans="1:65" s="2" customFormat="1" ht="16.5" customHeight="1">
      <c r="A422" s="29"/>
      <c r="B422" s="158"/>
      <c r="C422" s="159" t="s">
        <v>1237</v>
      </c>
      <c r="D422" s="159" t="s">
        <v>199</v>
      </c>
      <c r="E422" s="160" t="s">
        <v>1238</v>
      </c>
      <c r="F422" s="161" t="s">
        <v>1239</v>
      </c>
      <c r="G422" s="162" t="s">
        <v>1231</v>
      </c>
      <c r="H422" s="163">
        <v>645</v>
      </c>
      <c r="I422" s="164"/>
      <c r="J422" s="165">
        <f t="shared" si="140"/>
        <v>0</v>
      </c>
      <c r="K422" s="166"/>
      <c r="L422" s="30"/>
      <c r="M422" s="167" t="s">
        <v>1</v>
      </c>
      <c r="N422" s="168" t="s">
        <v>45</v>
      </c>
      <c r="O422" s="55"/>
      <c r="P422" s="169">
        <f t="shared" si="141"/>
        <v>0</v>
      </c>
      <c r="Q422" s="169">
        <v>0</v>
      </c>
      <c r="R422" s="169">
        <f t="shared" si="142"/>
        <v>0</v>
      </c>
      <c r="S422" s="169">
        <v>1E-3</v>
      </c>
      <c r="T422" s="170">
        <f t="shared" si="143"/>
        <v>0.64500000000000002</v>
      </c>
      <c r="U422" s="29"/>
      <c r="V422" s="29"/>
      <c r="W422" s="29"/>
      <c r="X422" s="29"/>
      <c r="Y422" s="29"/>
      <c r="Z422" s="29"/>
      <c r="AA422" s="29"/>
      <c r="AB422" s="29"/>
      <c r="AC422" s="29"/>
      <c r="AD422" s="29"/>
      <c r="AE422" s="29"/>
      <c r="AR422" s="171" t="s">
        <v>265</v>
      </c>
      <c r="AT422" s="171" t="s">
        <v>199</v>
      </c>
      <c r="AU422" s="171" t="s">
        <v>204</v>
      </c>
      <c r="AY422" s="14" t="s">
        <v>196</v>
      </c>
      <c r="BE422" s="172">
        <f t="shared" si="144"/>
        <v>0</v>
      </c>
      <c r="BF422" s="172">
        <f t="shared" si="145"/>
        <v>0</v>
      </c>
      <c r="BG422" s="172">
        <f t="shared" si="146"/>
        <v>0</v>
      </c>
      <c r="BH422" s="172">
        <f t="shared" si="147"/>
        <v>0</v>
      </c>
      <c r="BI422" s="172">
        <f t="shared" si="148"/>
        <v>0</v>
      </c>
      <c r="BJ422" s="14" t="s">
        <v>204</v>
      </c>
      <c r="BK422" s="172">
        <f t="shared" si="149"/>
        <v>0</v>
      </c>
      <c r="BL422" s="14" t="s">
        <v>265</v>
      </c>
      <c r="BM422" s="171" t="s">
        <v>1240</v>
      </c>
    </row>
    <row r="423" spans="1:65" s="2" customFormat="1" ht="16.5" customHeight="1">
      <c r="A423" s="29"/>
      <c r="B423" s="158"/>
      <c r="C423" s="159" t="s">
        <v>1241</v>
      </c>
      <c r="D423" s="159" t="s">
        <v>199</v>
      </c>
      <c r="E423" s="160" t="s">
        <v>1242</v>
      </c>
      <c r="F423" s="161" t="s">
        <v>1243</v>
      </c>
      <c r="G423" s="162" t="s">
        <v>212</v>
      </c>
      <c r="H423" s="163">
        <v>0.219</v>
      </c>
      <c r="I423" s="164"/>
      <c r="J423" s="165">
        <f t="shared" si="140"/>
        <v>0</v>
      </c>
      <c r="K423" s="166"/>
      <c r="L423" s="30"/>
      <c r="M423" s="167" t="s">
        <v>1</v>
      </c>
      <c r="N423" s="168" t="s">
        <v>45</v>
      </c>
      <c r="O423" s="55"/>
      <c r="P423" s="169">
        <f t="shared" si="141"/>
        <v>0</v>
      </c>
      <c r="Q423" s="169">
        <v>0</v>
      </c>
      <c r="R423" s="169">
        <f t="shared" si="142"/>
        <v>0</v>
      </c>
      <c r="S423" s="169">
        <v>0</v>
      </c>
      <c r="T423" s="170">
        <f t="shared" si="143"/>
        <v>0</v>
      </c>
      <c r="U423" s="29"/>
      <c r="V423" s="29"/>
      <c r="W423" s="29"/>
      <c r="X423" s="29"/>
      <c r="Y423" s="29"/>
      <c r="Z423" s="29"/>
      <c r="AA423" s="29"/>
      <c r="AB423" s="29"/>
      <c r="AC423" s="29"/>
      <c r="AD423" s="29"/>
      <c r="AE423" s="29"/>
      <c r="AR423" s="171" t="s">
        <v>265</v>
      </c>
      <c r="AT423" s="171" t="s">
        <v>199</v>
      </c>
      <c r="AU423" s="171" t="s">
        <v>204</v>
      </c>
      <c r="AY423" s="14" t="s">
        <v>196</v>
      </c>
      <c r="BE423" s="172">
        <f t="shared" si="144"/>
        <v>0</v>
      </c>
      <c r="BF423" s="172">
        <f t="shared" si="145"/>
        <v>0</v>
      </c>
      <c r="BG423" s="172">
        <f t="shared" si="146"/>
        <v>0</v>
      </c>
      <c r="BH423" s="172">
        <f t="shared" si="147"/>
        <v>0</v>
      </c>
      <c r="BI423" s="172">
        <f t="shared" si="148"/>
        <v>0</v>
      </c>
      <c r="BJ423" s="14" t="s">
        <v>204</v>
      </c>
      <c r="BK423" s="172">
        <f t="shared" si="149"/>
        <v>0</v>
      </c>
      <c r="BL423" s="14" t="s">
        <v>265</v>
      </c>
      <c r="BM423" s="171" t="s">
        <v>1244</v>
      </c>
    </row>
    <row r="424" spans="1:65" s="12" customFormat="1" ht="22.9" customHeight="1">
      <c r="B424" s="145"/>
      <c r="D424" s="146" t="s">
        <v>78</v>
      </c>
      <c r="E424" s="156" t="s">
        <v>1245</v>
      </c>
      <c r="F424" s="156" t="s">
        <v>1246</v>
      </c>
      <c r="I424" s="148"/>
      <c r="J424" s="157">
        <f>BK424</f>
        <v>0</v>
      </c>
      <c r="L424" s="145"/>
      <c r="M424" s="150"/>
      <c r="N424" s="151"/>
      <c r="O424" s="151"/>
      <c r="P424" s="152">
        <f>SUM(P425:P439)</f>
        <v>0</v>
      </c>
      <c r="Q424" s="151"/>
      <c r="R424" s="152">
        <f>SUM(R425:R439)</f>
        <v>8.7753955199999982</v>
      </c>
      <c r="S424" s="151"/>
      <c r="T424" s="153">
        <f>SUM(T425:T439)</f>
        <v>0</v>
      </c>
      <c r="AR424" s="146" t="s">
        <v>204</v>
      </c>
      <c r="AT424" s="154" t="s">
        <v>78</v>
      </c>
      <c r="AU424" s="154" t="s">
        <v>87</v>
      </c>
      <c r="AY424" s="146" t="s">
        <v>196</v>
      </c>
      <c r="BK424" s="155">
        <f>SUM(BK425:BK439)</f>
        <v>0</v>
      </c>
    </row>
    <row r="425" spans="1:65" s="2" customFormat="1" ht="16.5" customHeight="1">
      <c r="A425" s="29"/>
      <c r="B425" s="158"/>
      <c r="C425" s="159" t="s">
        <v>1247</v>
      </c>
      <c r="D425" s="159" t="s">
        <v>199</v>
      </c>
      <c r="E425" s="160" t="s">
        <v>1248</v>
      </c>
      <c r="F425" s="161" t="s">
        <v>1249</v>
      </c>
      <c r="G425" s="162" t="s">
        <v>208</v>
      </c>
      <c r="H425" s="163">
        <v>255.77600000000001</v>
      </c>
      <c r="I425" s="164"/>
      <c r="J425" s="165">
        <f t="shared" ref="J425:J439" si="150">ROUND(I425*H425,2)</f>
        <v>0</v>
      </c>
      <c r="K425" s="166"/>
      <c r="L425" s="30"/>
      <c r="M425" s="167" t="s">
        <v>1</v>
      </c>
      <c r="N425" s="168" t="s">
        <v>45</v>
      </c>
      <c r="O425" s="55"/>
      <c r="P425" s="169">
        <f t="shared" ref="P425:P439" si="151">O425*H425</f>
        <v>0</v>
      </c>
      <c r="Q425" s="169">
        <v>2.9999999999999997E-4</v>
      </c>
      <c r="R425" s="169">
        <f t="shared" ref="R425:R439" si="152">Q425*H425</f>
        <v>7.673279999999999E-2</v>
      </c>
      <c r="S425" s="169">
        <v>0</v>
      </c>
      <c r="T425" s="170">
        <f t="shared" ref="T425:T439" si="153">S425*H425</f>
        <v>0</v>
      </c>
      <c r="U425" s="29"/>
      <c r="V425" s="29"/>
      <c r="W425" s="29"/>
      <c r="X425" s="29"/>
      <c r="Y425" s="29"/>
      <c r="Z425" s="29"/>
      <c r="AA425" s="29"/>
      <c r="AB425" s="29"/>
      <c r="AC425" s="29"/>
      <c r="AD425" s="29"/>
      <c r="AE425" s="29"/>
      <c r="AR425" s="171" t="s">
        <v>265</v>
      </c>
      <c r="AT425" s="171" t="s">
        <v>199</v>
      </c>
      <c r="AU425" s="171" t="s">
        <v>204</v>
      </c>
      <c r="AY425" s="14" t="s">
        <v>196</v>
      </c>
      <c r="BE425" s="172">
        <f t="shared" ref="BE425:BE439" si="154">IF(N425="základní",J425,0)</f>
        <v>0</v>
      </c>
      <c r="BF425" s="172">
        <f t="shared" ref="BF425:BF439" si="155">IF(N425="snížená",J425,0)</f>
        <v>0</v>
      </c>
      <c r="BG425" s="172">
        <f t="shared" ref="BG425:BG439" si="156">IF(N425="zákl. přenesená",J425,0)</f>
        <v>0</v>
      </c>
      <c r="BH425" s="172">
        <f t="shared" ref="BH425:BH439" si="157">IF(N425="sníž. přenesená",J425,0)</f>
        <v>0</v>
      </c>
      <c r="BI425" s="172">
        <f t="shared" ref="BI425:BI439" si="158">IF(N425="nulová",J425,0)</f>
        <v>0</v>
      </c>
      <c r="BJ425" s="14" t="s">
        <v>204</v>
      </c>
      <c r="BK425" s="172">
        <f t="shared" ref="BK425:BK439" si="159">ROUND(I425*H425,2)</f>
        <v>0</v>
      </c>
      <c r="BL425" s="14" t="s">
        <v>265</v>
      </c>
      <c r="BM425" s="171" t="s">
        <v>1250</v>
      </c>
    </row>
    <row r="426" spans="1:65" s="2" customFormat="1" ht="16.5" customHeight="1">
      <c r="A426" s="29"/>
      <c r="B426" s="158"/>
      <c r="C426" s="159" t="s">
        <v>1251</v>
      </c>
      <c r="D426" s="159" t="s">
        <v>199</v>
      </c>
      <c r="E426" s="160" t="s">
        <v>1252</v>
      </c>
      <c r="F426" s="161" t="s">
        <v>1253</v>
      </c>
      <c r="G426" s="162" t="s">
        <v>222</v>
      </c>
      <c r="H426" s="163">
        <v>60.48</v>
      </c>
      <c r="I426" s="164"/>
      <c r="J426" s="165">
        <f t="shared" si="150"/>
        <v>0</v>
      </c>
      <c r="K426" s="166"/>
      <c r="L426" s="30"/>
      <c r="M426" s="167" t="s">
        <v>1</v>
      </c>
      <c r="N426" s="168" t="s">
        <v>45</v>
      </c>
      <c r="O426" s="55"/>
      <c r="P426" s="169">
        <f t="shared" si="151"/>
        <v>0</v>
      </c>
      <c r="Q426" s="169">
        <v>3.4000000000000002E-4</v>
      </c>
      <c r="R426" s="169">
        <f t="shared" si="152"/>
        <v>2.05632E-2</v>
      </c>
      <c r="S426" s="169">
        <v>0</v>
      </c>
      <c r="T426" s="170">
        <f t="shared" si="153"/>
        <v>0</v>
      </c>
      <c r="U426" s="29"/>
      <c r="V426" s="29"/>
      <c r="W426" s="29"/>
      <c r="X426" s="29"/>
      <c r="Y426" s="29"/>
      <c r="Z426" s="29"/>
      <c r="AA426" s="29"/>
      <c r="AB426" s="29"/>
      <c r="AC426" s="29"/>
      <c r="AD426" s="29"/>
      <c r="AE426" s="29"/>
      <c r="AR426" s="171" t="s">
        <v>265</v>
      </c>
      <c r="AT426" s="171" t="s">
        <v>199</v>
      </c>
      <c r="AU426" s="171" t="s">
        <v>204</v>
      </c>
      <c r="AY426" s="14" t="s">
        <v>196</v>
      </c>
      <c r="BE426" s="172">
        <f t="shared" si="154"/>
        <v>0</v>
      </c>
      <c r="BF426" s="172">
        <f t="shared" si="155"/>
        <v>0</v>
      </c>
      <c r="BG426" s="172">
        <f t="shared" si="156"/>
        <v>0</v>
      </c>
      <c r="BH426" s="172">
        <f t="shared" si="157"/>
        <v>0</v>
      </c>
      <c r="BI426" s="172">
        <f t="shared" si="158"/>
        <v>0</v>
      </c>
      <c r="BJ426" s="14" t="s">
        <v>204</v>
      </c>
      <c r="BK426" s="172">
        <f t="shared" si="159"/>
        <v>0</v>
      </c>
      <c r="BL426" s="14" t="s">
        <v>265</v>
      </c>
      <c r="BM426" s="171" t="s">
        <v>1254</v>
      </c>
    </row>
    <row r="427" spans="1:65" s="2" customFormat="1" ht="16.5" customHeight="1">
      <c r="A427" s="29"/>
      <c r="B427" s="158"/>
      <c r="C427" s="173" t="s">
        <v>1255</v>
      </c>
      <c r="D427" s="173" t="s">
        <v>214</v>
      </c>
      <c r="E427" s="174" t="s">
        <v>1256</v>
      </c>
      <c r="F427" s="175" t="s">
        <v>1257</v>
      </c>
      <c r="G427" s="176" t="s">
        <v>222</v>
      </c>
      <c r="H427" s="177">
        <v>66.528000000000006</v>
      </c>
      <c r="I427" s="178"/>
      <c r="J427" s="179">
        <f t="shared" si="150"/>
        <v>0</v>
      </c>
      <c r="K427" s="180"/>
      <c r="L427" s="181"/>
      <c r="M427" s="182" t="s">
        <v>1</v>
      </c>
      <c r="N427" s="183" t="s">
        <v>45</v>
      </c>
      <c r="O427" s="55"/>
      <c r="P427" s="169">
        <f t="shared" si="151"/>
        <v>0</v>
      </c>
      <c r="Q427" s="169">
        <v>3.8999999999999999E-4</v>
      </c>
      <c r="R427" s="169">
        <f t="shared" si="152"/>
        <v>2.5945920000000001E-2</v>
      </c>
      <c r="S427" s="169">
        <v>0</v>
      </c>
      <c r="T427" s="170">
        <f t="shared" si="153"/>
        <v>0</v>
      </c>
      <c r="U427" s="29"/>
      <c r="V427" s="29"/>
      <c r="W427" s="29"/>
      <c r="X427" s="29"/>
      <c r="Y427" s="29"/>
      <c r="Z427" s="29"/>
      <c r="AA427" s="29"/>
      <c r="AB427" s="29"/>
      <c r="AC427" s="29"/>
      <c r="AD427" s="29"/>
      <c r="AE427" s="29"/>
      <c r="AR427" s="171" t="s">
        <v>320</v>
      </c>
      <c r="AT427" s="171" t="s">
        <v>214</v>
      </c>
      <c r="AU427" s="171" t="s">
        <v>204</v>
      </c>
      <c r="AY427" s="14" t="s">
        <v>196</v>
      </c>
      <c r="BE427" s="172">
        <f t="shared" si="154"/>
        <v>0</v>
      </c>
      <c r="BF427" s="172">
        <f t="shared" si="155"/>
        <v>0</v>
      </c>
      <c r="BG427" s="172">
        <f t="shared" si="156"/>
        <v>0</v>
      </c>
      <c r="BH427" s="172">
        <f t="shared" si="157"/>
        <v>0</v>
      </c>
      <c r="BI427" s="172">
        <f t="shared" si="158"/>
        <v>0</v>
      </c>
      <c r="BJ427" s="14" t="s">
        <v>204</v>
      </c>
      <c r="BK427" s="172">
        <f t="shared" si="159"/>
        <v>0</v>
      </c>
      <c r="BL427" s="14" t="s">
        <v>265</v>
      </c>
      <c r="BM427" s="171" t="s">
        <v>1258</v>
      </c>
    </row>
    <row r="428" spans="1:65" s="2" customFormat="1" ht="16.5" customHeight="1">
      <c r="A428" s="29"/>
      <c r="B428" s="158"/>
      <c r="C428" s="159" t="s">
        <v>1259</v>
      </c>
      <c r="D428" s="159" t="s">
        <v>199</v>
      </c>
      <c r="E428" s="160" t="s">
        <v>1260</v>
      </c>
      <c r="F428" s="161" t="s">
        <v>1261</v>
      </c>
      <c r="G428" s="162" t="s">
        <v>222</v>
      </c>
      <c r="H428" s="163">
        <v>4.5</v>
      </c>
      <c r="I428" s="164"/>
      <c r="J428" s="165">
        <f t="shared" si="150"/>
        <v>0</v>
      </c>
      <c r="K428" s="166"/>
      <c r="L428" s="30"/>
      <c r="M428" s="167" t="s">
        <v>1</v>
      </c>
      <c r="N428" s="168" t="s">
        <v>45</v>
      </c>
      <c r="O428" s="55"/>
      <c r="P428" s="169">
        <f t="shared" si="151"/>
        <v>0</v>
      </c>
      <c r="Q428" s="169">
        <v>1.209E-2</v>
      </c>
      <c r="R428" s="169">
        <f t="shared" si="152"/>
        <v>5.4405000000000002E-2</v>
      </c>
      <c r="S428" s="169">
        <v>0</v>
      </c>
      <c r="T428" s="170">
        <f t="shared" si="153"/>
        <v>0</v>
      </c>
      <c r="U428" s="29"/>
      <c r="V428" s="29"/>
      <c r="W428" s="29"/>
      <c r="X428" s="29"/>
      <c r="Y428" s="29"/>
      <c r="Z428" s="29"/>
      <c r="AA428" s="29"/>
      <c r="AB428" s="29"/>
      <c r="AC428" s="29"/>
      <c r="AD428" s="29"/>
      <c r="AE428" s="29"/>
      <c r="AR428" s="171" t="s">
        <v>265</v>
      </c>
      <c r="AT428" s="171" t="s">
        <v>199</v>
      </c>
      <c r="AU428" s="171" t="s">
        <v>204</v>
      </c>
      <c r="AY428" s="14" t="s">
        <v>196</v>
      </c>
      <c r="BE428" s="172">
        <f t="shared" si="154"/>
        <v>0</v>
      </c>
      <c r="BF428" s="172">
        <f t="shared" si="155"/>
        <v>0</v>
      </c>
      <c r="BG428" s="172">
        <f t="shared" si="156"/>
        <v>0</v>
      </c>
      <c r="BH428" s="172">
        <f t="shared" si="157"/>
        <v>0</v>
      </c>
      <c r="BI428" s="172">
        <f t="shared" si="158"/>
        <v>0</v>
      </c>
      <c r="BJ428" s="14" t="s">
        <v>204</v>
      </c>
      <c r="BK428" s="172">
        <f t="shared" si="159"/>
        <v>0</v>
      </c>
      <c r="BL428" s="14" t="s">
        <v>265</v>
      </c>
      <c r="BM428" s="171" t="s">
        <v>1262</v>
      </c>
    </row>
    <row r="429" spans="1:65" s="2" customFormat="1" ht="16.5" customHeight="1">
      <c r="A429" s="29"/>
      <c r="B429" s="158"/>
      <c r="C429" s="159" t="s">
        <v>1263</v>
      </c>
      <c r="D429" s="159" t="s">
        <v>199</v>
      </c>
      <c r="E429" s="160" t="s">
        <v>1264</v>
      </c>
      <c r="F429" s="161" t="s">
        <v>1265</v>
      </c>
      <c r="G429" s="162" t="s">
        <v>222</v>
      </c>
      <c r="H429" s="163">
        <v>60.48</v>
      </c>
      <c r="I429" s="164"/>
      <c r="J429" s="165">
        <f t="shared" si="150"/>
        <v>0</v>
      </c>
      <c r="K429" s="166"/>
      <c r="L429" s="30"/>
      <c r="M429" s="167" t="s">
        <v>1</v>
      </c>
      <c r="N429" s="168" t="s">
        <v>45</v>
      </c>
      <c r="O429" s="55"/>
      <c r="P429" s="169">
        <f t="shared" si="151"/>
        <v>0</v>
      </c>
      <c r="Q429" s="169">
        <v>1.5299999999999999E-3</v>
      </c>
      <c r="R429" s="169">
        <f t="shared" si="152"/>
        <v>9.2534399999999989E-2</v>
      </c>
      <c r="S429" s="169">
        <v>0</v>
      </c>
      <c r="T429" s="170">
        <f t="shared" si="153"/>
        <v>0</v>
      </c>
      <c r="U429" s="29"/>
      <c r="V429" s="29"/>
      <c r="W429" s="29"/>
      <c r="X429" s="29"/>
      <c r="Y429" s="29"/>
      <c r="Z429" s="29"/>
      <c r="AA429" s="29"/>
      <c r="AB429" s="29"/>
      <c r="AC429" s="29"/>
      <c r="AD429" s="29"/>
      <c r="AE429" s="29"/>
      <c r="AR429" s="171" t="s">
        <v>265</v>
      </c>
      <c r="AT429" s="171" t="s">
        <v>199</v>
      </c>
      <c r="AU429" s="171" t="s">
        <v>204</v>
      </c>
      <c r="AY429" s="14" t="s">
        <v>196</v>
      </c>
      <c r="BE429" s="172">
        <f t="shared" si="154"/>
        <v>0</v>
      </c>
      <c r="BF429" s="172">
        <f t="shared" si="155"/>
        <v>0</v>
      </c>
      <c r="BG429" s="172">
        <f t="shared" si="156"/>
        <v>0</v>
      </c>
      <c r="BH429" s="172">
        <f t="shared" si="157"/>
        <v>0</v>
      </c>
      <c r="BI429" s="172">
        <f t="shared" si="158"/>
        <v>0</v>
      </c>
      <c r="BJ429" s="14" t="s">
        <v>204</v>
      </c>
      <c r="BK429" s="172">
        <f t="shared" si="159"/>
        <v>0</v>
      </c>
      <c r="BL429" s="14" t="s">
        <v>265</v>
      </c>
      <c r="BM429" s="171" t="s">
        <v>1266</v>
      </c>
    </row>
    <row r="430" spans="1:65" s="2" customFormat="1" ht="16.5" customHeight="1">
      <c r="A430" s="29"/>
      <c r="B430" s="158"/>
      <c r="C430" s="159" t="s">
        <v>1267</v>
      </c>
      <c r="D430" s="159" t="s">
        <v>199</v>
      </c>
      <c r="E430" s="160" t="s">
        <v>1268</v>
      </c>
      <c r="F430" s="161" t="s">
        <v>1269</v>
      </c>
      <c r="G430" s="162" t="s">
        <v>222</v>
      </c>
      <c r="H430" s="163">
        <v>60.48</v>
      </c>
      <c r="I430" s="164"/>
      <c r="J430" s="165">
        <f t="shared" si="150"/>
        <v>0</v>
      </c>
      <c r="K430" s="166"/>
      <c r="L430" s="30"/>
      <c r="M430" s="167" t="s">
        <v>1</v>
      </c>
      <c r="N430" s="168" t="s">
        <v>45</v>
      </c>
      <c r="O430" s="55"/>
      <c r="P430" s="169">
        <f t="shared" si="151"/>
        <v>0</v>
      </c>
      <c r="Q430" s="169">
        <v>7.5000000000000002E-4</v>
      </c>
      <c r="R430" s="169">
        <f t="shared" si="152"/>
        <v>4.5359999999999998E-2</v>
      </c>
      <c r="S430" s="169">
        <v>0</v>
      </c>
      <c r="T430" s="170">
        <f t="shared" si="153"/>
        <v>0</v>
      </c>
      <c r="U430" s="29"/>
      <c r="V430" s="29"/>
      <c r="W430" s="29"/>
      <c r="X430" s="29"/>
      <c r="Y430" s="29"/>
      <c r="Z430" s="29"/>
      <c r="AA430" s="29"/>
      <c r="AB430" s="29"/>
      <c r="AC430" s="29"/>
      <c r="AD430" s="29"/>
      <c r="AE430" s="29"/>
      <c r="AR430" s="171" t="s">
        <v>265</v>
      </c>
      <c r="AT430" s="171" t="s">
        <v>199</v>
      </c>
      <c r="AU430" s="171" t="s">
        <v>204</v>
      </c>
      <c r="AY430" s="14" t="s">
        <v>196</v>
      </c>
      <c r="BE430" s="172">
        <f t="shared" si="154"/>
        <v>0</v>
      </c>
      <c r="BF430" s="172">
        <f t="shared" si="155"/>
        <v>0</v>
      </c>
      <c r="BG430" s="172">
        <f t="shared" si="156"/>
        <v>0</v>
      </c>
      <c r="BH430" s="172">
        <f t="shared" si="157"/>
        <v>0</v>
      </c>
      <c r="BI430" s="172">
        <f t="shared" si="158"/>
        <v>0</v>
      </c>
      <c r="BJ430" s="14" t="s">
        <v>204</v>
      </c>
      <c r="BK430" s="172">
        <f t="shared" si="159"/>
        <v>0</v>
      </c>
      <c r="BL430" s="14" t="s">
        <v>265</v>
      </c>
      <c r="BM430" s="171" t="s">
        <v>1270</v>
      </c>
    </row>
    <row r="431" spans="1:65" s="2" customFormat="1" ht="16.5" customHeight="1">
      <c r="A431" s="29"/>
      <c r="B431" s="158"/>
      <c r="C431" s="159" t="s">
        <v>1271</v>
      </c>
      <c r="D431" s="159" t="s">
        <v>199</v>
      </c>
      <c r="E431" s="160" t="s">
        <v>1272</v>
      </c>
      <c r="F431" s="161" t="s">
        <v>1273</v>
      </c>
      <c r="G431" s="162" t="s">
        <v>222</v>
      </c>
      <c r="H431" s="163">
        <v>356.4</v>
      </c>
      <c r="I431" s="164"/>
      <c r="J431" s="165">
        <f t="shared" si="150"/>
        <v>0</v>
      </c>
      <c r="K431" s="166"/>
      <c r="L431" s="30"/>
      <c r="M431" s="167" t="s">
        <v>1</v>
      </c>
      <c r="N431" s="168" t="s">
        <v>45</v>
      </c>
      <c r="O431" s="55"/>
      <c r="P431" s="169">
        <f t="shared" si="151"/>
        <v>0</v>
      </c>
      <c r="Q431" s="169">
        <v>4.2999999999999999E-4</v>
      </c>
      <c r="R431" s="169">
        <f t="shared" si="152"/>
        <v>0.153252</v>
      </c>
      <c r="S431" s="169">
        <v>0</v>
      </c>
      <c r="T431" s="170">
        <f t="shared" si="153"/>
        <v>0</v>
      </c>
      <c r="U431" s="29"/>
      <c r="V431" s="29"/>
      <c r="W431" s="29"/>
      <c r="X431" s="29"/>
      <c r="Y431" s="29"/>
      <c r="Z431" s="29"/>
      <c r="AA431" s="29"/>
      <c r="AB431" s="29"/>
      <c r="AC431" s="29"/>
      <c r="AD431" s="29"/>
      <c r="AE431" s="29"/>
      <c r="AR431" s="171" t="s">
        <v>265</v>
      </c>
      <c r="AT431" s="171" t="s">
        <v>199</v>
      </c>
      <c r="AU431" s="171" t="s">
        <v>204</v>
      </c>
      <c r="AY431" s="14" t="s">
        <v>196</v>
      </c>
      <c r="BE431" s="172">
        <f t="shared" si="154"/>
        <v>0</v>
      </c>
      <c r="BF431" s="172">
        <f t="shared" si="155"/>
        <v>0</v>
      </c>
      <c r="BG431" s="172">
        <f t="shared" si="156"/>
        <v>0</v>
      </c>
      <c r="BH431" s="172">
        <f t="shared" si="157"/>
        <v>0</v>
      </c>
      <c r="BI431" s="172">
        <f t="shared" si="158"/>
        <v>0</v>
      </c>
      <c r="BJ431" s="14" t="s">
        <v>204</v>
      </c>
      <c r="BK431" s="172">
        <f t="shared" si="159"/>
        <v>0</v>
      </c>
      <c r="BL431" s="14" t="s">
        <v>265</v>
      </c>
      <c r="BM431" s="171" t="s">
        <v>1274</v>
      </c>
    </row>
    <row r="432" spans="1:65" s="2" customFormat="1" ht="16.5" customHeight="1">
      <c r="A432" s="29"/>
      <c r="B432" s="158"/>
      <c r="C432" s="173" t="s">
        <v>1275</v>
      </c>
      <c r="D432" s="173" t="s">
        <v>214</v>
      </c>
      <c r="E432" s="174" t="s">
        <v>1276</v>
      </c>
      <c r="F432" s="175" t="s">
        <v>1277</v>
      </c>
      <c r="G432" s="176" t="s">
        <v>512</v>
      </c>
      <c r="H432" s="177">
        <v>1188</v>
      </c>
      <c r="I432" s="178"/>
      <c r="J432" s="179">
        <f t="shared" si="150"/>
        <v>0</v>
      </c>
      <c r="K432" s="180"/>
      <c r="L432" s="181"/>
      <c r="M432" s="182" t="s">
        <v>1</v>
      </c>
      <c r="N432" s="183" t="s">
        <v>45</v>
      </c>
      <c r="O432" s="55"/>
      <c r="P432" s="169">
        <f t="shared" si="151"/>
        <v>0</v>
      </c>
      <c r="Q432" s="169">
        <v>4.6999999999999999E-4</v>
      </c>
      <c r="R432" s="169">
        <f t="shared" si="152"/>
        <v>0.55835999999999997</v>
      </c>
      <c r="S432" s="169">
        <v>0</v>
      </c>
      <c r="T432" s="170">
        <f t="shared" si="153"/>
        <v>0</v>
      </c>
      <c r="U432" s="29"/>
      <c r="V432" s="29"/>
      <c r="W432" s="29"/>
      <c r="X432" s="29"/>
      <c r="Y432" s="29"/>
      <c r="Z432" s="29"/>
      <c r="AA432" s="29"/>
      <c r="AB432" s="29"/>
      <c r="AC432" s="29"/>
      <c r="AD432" s="29"/>
      <c r="AE432" s="29"/>
      <c r="AR432" s="171" t="s">
        <v>320</v>
      </c>
      <c r="AT432" s="171" t="s">
        <v>214</v>
      </c>
      <c r="AU432" s="171" t="s">
        <v>204</v>
      </c>
      <c r="AY432" s="14" t="s">
        <v>196</v>
      </c>
      <c r="BE432" s="172">
        <f t="shared" si="154"/>
        <v>0</v>
      </c>
      <c r="BF432" s="172">
        <f t="shared" si="155"/>
        <v>0</v>
      </c>
      <c r="BG432" s="172">
        <f t="shared" si="156"/>
        <v>0</v>
      </c>
      <c r="BH432" s="172">
        <f t="shared" si="157"/>
        <v>0</v>
      </c>
      <c r="BI432" s="172">
        <f t="shared" si="158"/>
        <v>0</v>
      </c>
      <c r="BJ432" s="14" t="s">
        <v>204</v>
      </c>
      <c r="BK432" s="172">
        <f t="shared" si="159"/>
        <v>0</v>
      </c>
      <c r="BL432" s="14" t="s">
        <v>265</v>
      </c>
      <c r="BM432" s="171" t="s">
        <v>1278</v>
      </c>
    </row>
    <row r="433" spans="1:65" s="2" customFormat="1" ht="21.75" customHeight="1">
      <c r="A433" s="29"/>
      <c r="B433" s="158"/>
      <c r="C433" s="159" t="s">
        <v>1279</v>
      </c>
      <c r="D433" s="159" t="s">
        <v>199</v>
      </c>
      <c r="E433" s="160" t="s">
        <v>1280</v>
      </c>
      <c r="F433" s="161" t="s">
        <v>1281</v>
      </c>
      <c r="G433" s="162" t="s">
        <v>208</v>
      </c>
      <c r="H433" s="163">
        <v>237.33</v>
      </c>
      <c r="I433" s="164"/>
      <c r="J433" s="165">
        <f t="shared" si="150"/>
        <v>0</v>
      </c>
      <c r="K433" s="166"/>
      <c r="L433" s="30"/>
      <c r="M433" s="167" t="s">
        <v>1</v>
      </c>
      <c r="N433" s="168" t="s">
        <v>45</v>
      </c>
      <c r="O433" s="55"/>
      <c r="P433" s="169">
        <f t="shared" si="151"/>
        <v>0</v>
      </c>
      <c r="Q433" s="169">
        <v>9.1000000000000004E-3</v>
      </c>
      <c r="R433" s="169">
        <f t="shared" si="152"/>
        <v>2.1597030000000004</v>
      </c>
      <c r="S433" s="169">
        <v>0</v>
      </c>
      <c r="T433" s="170">
        <f t="shared" si="153"/>
        <v>0</v>
      </c>
      <c r="U433" s="29"/>
      <c r="V433" s="29"/>
      <c r="W433" s="29"/>
      <c r="X433" s="29"/>
      <c r="Y433" s="29"/>
      <c r="Z433" s="29"/>
      <c r="AA433" s="29"/>
      <c r="AB433" s="29"/>
      <c r="AC433" s="29"/>
      <c r="AD433" s="29"/>
      <c r="AE433" s="29"/>
      <c r="AR433" s="171" t="s">
        <v>265</v>
      </c>
      <c r="AT433" s="171" t="s">
        <v>199</v>
      </c>
      <c r="AU433" s="171" t="s">
        <v>204</v>
      </c>
      <c r="AY433" s="14" t="s">
        <v>196</v>
      </c>
      <c r="BE433" s="172">
        <f t="shared" si="154"/>
        <v>0</v>
      </c>
      <c r="BF433" s="172">
        <f t="shared" si="155"/>
        <v>0</v>
      </c>
      <c r="BG433" s="172">
        <f t="shared" si="156"/>
        <v>0</v>
      </c>
      <c r="BH433" s="172">
        <f t="shared" si="157"/>
        <v>0</v>
      </c>
      <c r="BI433" s="172">
        <f t="shared" si="158"/>
        <v>0</v>
      </c>
      <c r="BJ433" s="14" t="s">
        <v>204</v>
      </c>
      <c r="BK433" s="172">
        <f t="shared" si="159"/>
        <v>0</v>
      </c>
      <c r="BL433" s="14" t="s">
        <v>265</v>
      </c>
      <c r="BM433" s="171" t="s">
        <v>1282</v>
      </c>
    </row>
    <row r="434" spans="1:65" s="2" customFormat="1" ht="21.75" customHeight="1">
      <c r="A434" s="29"/>
      <c r="B434" s="158"/>
      <c r="C434" s="173" t="s">
        <v>1283</v>
      </c>
      <c r="D434" s="173" t="s">
        <v>214</v>
      </c>
      <c r="E434" s="174" t="s">
        <v>1284</v>
      </c>
      <c r="F434" s="175" t="s">
        <v>1285</v>
      </c>
      <c r="G434" s="176" t="s">
        <v>208</v>
      </c>
      <c r="H434" s="177">
        <v>289.73099999999999</v>
      </c>
      <c r="I434" s="178"/>
      <c r="J434" s="179">
        <f t="shared" si="150"/>
        <v>0</v>
      </c>
      <c r="K434" s="180"/>
      <c r="L434" s="181"/>
      <c r="M434" s="182" t="s">
        <v>1</v>
      </c>
      <c r="N434" s="183" t="s">
        <v>45</v>
      </c>
      <c r="O434" s="55"/>
      <c r="P434" s="169">
        <f t="shared" si="151"/>
        <v>0</v>
      </c>
      <c r="Q434" s="169">
        <v>1.9199999999999998E-2</v>
      </c>
      <c r="R434" s="169">
        <f t="shared" si="152"/>
        <v>5.5628351999999994</v>
      </c>
      <c r="S434" s="169">
        <v>0</v>
      </c>
      <c r="T434" s="170">
        <f t="shared" si="153"/>
        <v>0</v>
      </c>
      <c r="U434" s="29"/>
      <c r="V434" s="29"/>
      <c r="W434" s="29"/>
      <c r="X434" s="29"/>
      <c r="Y434" s="29"/>
      <c r="Z434" s="29"/>
      <c r="AA434" s="29"/>
      <c r="AB434" s="29"/>
      <c r="AC434" s="29"/>
      <c r="AD434" s="29"/>
      <c r="AE434" s="29"/>
      <c r="AR434" s="171" t="s">
        <v>320</v>
      </c>
      <c r="AT434" s="171" t="s">
        <v>214</v>
      </c>
      <c r="AU434" s="171" t="s">
        <v>204</v>
      </c>
      <c r="AY434" s="14" t="s">
        <v>196</v>
      </c>
      <c r="BE434" s="172">
        <f t="shared" si="154"/>
        <v>0</v>
      </c>
      <c r="BF434" s="172">
        <f t="shared" si="155"/>
        <v>0</v>
      </c>
      <c r="BG434" s="172">
        <f t="shared" si="156"/>
        <v>0</v>
      </c>
      <c r="BH434" s="172">
        <f t="shared" si="157"/>
        <v>0</v>
      </c>
      <c r="BI434" s="172">
        <f t="shared" si="158"/>
        <v>0</v>
      </c>
      <c r="BJ434" s="14" t="s">
        <v>204</v>
      </c>
      <c r="BK434" s="172">
        <f t="shared" si="159"/>
        <v>0</v>
      </c>
      <c r="BL434" s="14" t="s">
        <v>265</v>
      </c>
      <c r="BM434" s="171" t="s">
        <v>1286</v>
      </c>
    </row>
    <row r="435" spans="1:65" s="2" customFormat="1" ht="16.5" customHeight="1">
      <c r="A435" s="29"/>
      <c r="B435" s="158"/>
      <c r="C435" s="159" t="s">
        <v>1287</v>
      </c>
      <c r="D435" s="159" t="s">
        <v>199</v>
      </c>
      <c r="E435" s="160" t="s">
        <v>1288</v>
      </c>
      <c r="F435" s="161" t="s">
        <v>1289</v>
      </c>
      <c r="G435" s="162" t="s">
        <v>208</v>
      </c>
      <c r="H435" s="163">
        <v>237.33</v>
      </c>
      <c r="I435" s="164"/>
      <c r="J435" s="165">
        <f t="shared" si="150"/>
        <v>0</v>
      </c>
      <c r="K435" s="166"/>
      <c r="L435" s="30"/>
      <c r="M435" s="167" t="s">
        <v>1</v>
      </c>
      <c r="N435" s="168" t="s">
        <v>45</v>
      </c>
      <c r="O435" s="55"/>
      <c r="P435" s="169">
        <f t="shared" si="151"/>
        <v>0</v>
      </c>
      <c r="Q435" s="169">
        <v>0</v>
      </c>
      <c r="R435" s="169">
        <f t="shared" si="152"/>
        <v>0</v>
      </c>
      <c r="S435" s="169">
        <v>0</v>
      </c>
      <c r="T435" s="170">
        <f t="shared" si="153"/>
        <v>0</v>
      </c>
      <c r="U435" s="29"/>
      <c r="V435" s="29"/>
      <c r="W435" s="29"/>
      <c r="X435" s="29"/>
      <c r="Y435" s="29"/>
      <c r="Z435" s="29"/>
      <c r="AA435" s="29"/>
      <c r="AB435" s="29"/>
      <c r="AC435" s="29"/>
      <c r="AD435" s="29"/>
      <c r="AE435" s="29"/>
      <c r="AR435" s="171" t="s">
        <v>265</v>
      </c>
      <c r="AT435" s="171" t="s">
        <v>199</v>
      </c>
      <c r="AU435" s="171" t="s">
        <v>204</v>
      </c>
      <c r="AY435" s="14" t="s">
        <v>196</v>
      </c>
      <c r="BE435" s="172">
        <f t="shared" si="154"/>
        <v>0</v>
      </c>
      <c r="BF435" s="172">
        <f t="shared" si="155"/>
        <v>0</v>
      </c>
      <c r="BG435" s="172">
        <f t="shared" si="156"/>
        <v>0</v>
      </c>
      <c r="BH435" s="172">
        <f t="shared" si="157"/>
        <v>0</v>
      </c>
      <c r="BI435" s="172">
        <f t="shared" si="158"/>
        <v>0</v>
      </c>
      <c r="BJ435" s="14" t="s">
        <v>204</v>
      </c>
      <c r="BK435" s="172">
        <f t="shared" si="159"/>
        <v>0</v>
      </c>
      <c r="BL435" s="14" t="s">
        <v>265</v>
      </c>
      <c r="BM435" s="171" t="s">
        <v>1290</v>
      </c>
    </row>
    <row r="436" spans="1:65" s="2" customFormat="1" ht="16.5" customHeight="1">
      <c r="A436" s="29"/>
      <c r="B436" s="158"/>
      <c r="C436" s="159" t="s">
        <v>1291</v>
      </c>
      <c r="D436" s="159" t="s">
        <v>199</v>
      </c>
      <c r="E436" s="160" t="s">
        <v>1292</v>
      </c>
      <c r="F436" s="161" t="s">
        <v>1293</v>
      </c>
      <c r="G436" s="162" t="s">
        <v>208</v>
      </c>
      <c r="H436" s="163">
        <v>263.03399999999999</v>
      </c>
      <c r="I436" s="164"/>
      <c r="J436" s="165">
        <f t="shared" si="150"/>
        <v>0</v>
      </c>
      <c r="K436" s="166"/>
      <c r="L436" s="30"/>
      <c r="M436" s="167" t="s">
        <v>1</v>
      </c>
      <c r="N436" s="168" t="s">
        <v>45</v>
      </c>
      <c r="O436" s="55"/>
      <c r="P436" s="169">
        <f t="shared" si="151"/>
        <v>0</v>
      </c>
      <c r="Q436" s="169">
        <v>0</v>
      </c>
      <c r="R436" s="169">
        <f t="shared" si="152"/>
        <v>0</v>
      </c>
      <c r="S436" s="169">
        <v>0</v>
      </c>
      <c r="T436" s="170">
        <f t="shared" si="153"/>
        <v>0</v>
      </c>
      <c r="U436" s="29"/>
      <c r="V436" s="29"/>
      <c r="W436" s="29"/>
      <c r="X436" s="29"/>
      <c r="Y436" s="29"/>
      <c r="Z436" s="29"/>
      <c r="AA436" s="29"/>
      <c r="AB436" s="29"/>
      <c r="AC436" s="29"/>
      <c r="AD436" s="29"/>
      <c r="AE436" s="29"/>
      <c r="AR436" s="171" t="s">
        <v>265</v>
      </c>
      <c r="AT436" s="171" t="s">
        <v>199</v>
      </c>
      <c r="AU436" s="171" t="s">
        <v>204</v>
      </c>
      <c r="AY436" s="14" t="s">
        <v>196</v>
      </c>
      <c r="BE436" s="172">
        <f t="shared" si="154"/>
        <v>0</v>
      </c>
      <c r="BF436" s="172">
        <f t="shared" si="155"/>
        <v>0</v>
      </c>
      <c r="BG436" s="172">
        <f t="shared" si="156"/>
        <v>0</v>
      </c>
      <c r="BH436" s="172">
        <f t="shared" si="157"/>
        <v>0</v>
      </c>
      <c r="BI436" s="172">
        <f t="shared" si="158"/>
        <v>0</v>
      </c>
      <c r="BJ436" s="14" t="s">
        <v>204</v>
      </c>
      <c r="BK436" s="172">
        <f t="shared" si="159"/>
        <v>0</v>
      </c>
      <c r="BL436" s="14" t="s">
        <v>265</v>
      </c>
      <c r="BM436" s="171" t="s">
        <v>1294</v>
      </c>
    </row>
    <row r="437" spans="1:65" s="2" customFormat="1" ht="16.5" customHeight="1">
      <c r="A437" s="29"/>
      <c r="B437" s="158"/>
      <c r="C437" s="159" t="s">
        <v>1295</v>
      </c>
      <c r="D437" s="159" t="s">
        <v>199</v>
      </c>
      <c r="E437" s="160" t="s">
        <v>1296</v>
      </c>
      <c r="F437" s="161" t="s">
        <v>1297</v>
      </c>
      <c r="G437" s="162" t="s">
        <v>222</v>
      </c>
      <c r="H437" s="163">
        <v>439.92</v>
      </c>
      <c r="I437" s="164"/>
      <c r="J437" s="165">
        <f t="shared" si="150"/>
        <v>0</v>
      </c>
      <c r="K437" s="166"/>
      <c r="L437" s="30"/>
      <c r="M437" s="167" t="s">
        <v>1</v>
      </c>
      <c r="N437" s="168" t="s">
        <v>45</v>
      </c>
      <c r="O437" s="55"/>
      <c r="P437" s="169">
        <f t="shared" si="151"/>
        <v>0</v>
      </c>
      <c r="Q437" s="169">
        <v>3.0000000000000001E-5</v>
      </c>
      <c r="R437" s="169">
        <f t="shared" si="152"/>
        <v>1.31976E-2</v>
      </c>
      <c r="S437" s="169">
        <v>0</v>
      </c>
      <c r="T437" s="170">
        <f t="shared" si="153"/>
        <v>0</v>
      </c>
      <c r="U437" s="29"/>
      <c r="V437" s="29"/>
      <c r="W437" s="29"/>
      <c r="X437" s="29"/>
      <c r="Y437" s="29"/>
      <c r="Z437" s="29"/>
      <c r="AA437" s="29"/>
      <c r="AB437" s="29"/>
      <c r="AC437" s="29"/>
      <c r="AD437" s="29"/>
      <c r="AE437" s="29"/>
      <c r="AR437" s="171" t="s">
        <v>265</v>
      </c>
      <c r="AT437" s="171" t="s">
        <v>199</v>
      </c>
      <c r="AU437" s="171" t="s">
        <v>204</v>
      </c>
      <c r="AY437" s="14" t="s">
        <v>196</v>
      </c>
      <c r="BE437" s="172">
        <f t="shared" si="154"/>
        <v>0</v>
      </c>
      <c r="BF437" s="172">
        <f t="shared" si="155"/>
        <v>0</v>
      </c>
      <c r="BG437" s="172">
        <f t="shared" si="156"/>
        <v>0</v>
      </c>
      <c r="BH437" s="172">
        <f t="shared" si="157"/>
        <v>0</v>
      </c>
      <c r="BI437" s="172">
        <f t="shared" si="158"/>
        <v>0</v>
      </c>
      <c r="BJ437" s="14" t="s">
        <v>204</v>
      </c>
      <c r="BK437" s="172">
        <f t="shared" si="159"/>
        <v>0</v>
      </c>
      <c r="BL437" s="14" t="s">
        <v>265</v>
      </c>
      <c r="BM437" s="171" t="s">
        <v>1298</v>
      </c>
    </row>
    <row r="438" spans="1:65" s="2" customFormat="1" ht="16.5" customHeight="1">
      <c r="A438" s="29"/>
      <c r="B438" s="158"/>
      <c r="C438" s="159" t="s">
        <v>1299</v>
      </c>
      <c r="D438" s="159" t="s">
        <v>199</v>
      </c>
      <c r="E438" s="160" t="s">
        <v>1300</v>
      </c>
      <c r="F438" s="161" t="s">
        <v>1301</v>
      </c>
      <c r="G438" s="162" t="s">
        <v>222</v>
      </c>
      <c r="H438" s="163">
        <v>416.88</v>
      </c>
      <c r="I438" s="164"/>
      <c r="J438" s="165">
        <f t="shared" si="150"/>
        <v>0</v>
      </c>
      <c r="K438" s="166"/>
      <c r="L438" s="30"/>
      <c r="M438" s="167" t="s">
        <v>1</v>
      </c>
      <c r="N438" s="168" t="s">
        <v>45</v>
      </c>
      <c r="O438" s="55"/>
      <c r="P438" s="169">
        <f t="shared" si="151"/>
        <v>0</v>
      </c>
      <c r="Q438" s="169">
        <v>3.0000000000000001E-5</v>
      </c>
      <c r="R438" s="169">
        <f t="shared" si="152"/>
        <v>1.2506400000000001E-2</v>
      </c>
      <c r="S438" s="169">
        <v>0</v>
      </c>
      <c r="T438" s="170">
        <f t="shared" si="153"/>
        <v>0</v>
      </c>
      <c r="U438" s="29"/>
      <c r="V438" s="29"/>
      <c r="W438" s="29"/>
      <c r="X438" s="29"/>
      <c r="Y438" s="29"/>
      <c r="Z438" s="29"/>
      <c r="AA438" s="29"/>
      <c r="AB438" s="29"/>
      <c r="AC438" s="29"/>
      <c r="AD438" s="29"/>
      <c r="AE438" s="29"/>
      <c r="AR438" s="171" t="s">
        <v>265</v>
      </c>
      <c r="AT438" s="171" t="s">
        <v>199</v>
      </c>
      <c r="AU438" s="171" t="s">
        <v>204</v>
      </c>
      <c r="AY438" s="14" t="s">
        <v>196</v>
      </c>
      <c r="BE438" s="172">
        <f t="shared" si="154"/>
        <v>0</v>
      </c>
      <c r="BF438" s="172">
        <f t="shared" si="155"/>
        <v>0</v>
      </c>
      <c r="BG438" s="172">
        <f t="shared" si="156"/>
        <v>0</v>
      </c>
      <c r="BH438" s="172">
        <f t="shared" si="157"/>
        <v>0</v>
      </c>
      <c r="BI438" s="172">
        <f t="shared" si="158"/>
        <v>0</v>
      </c>
      <c r="BJ438" s="14" t="s">
        <v>204</v>
      </c>
      <c r="BK438" s="172">
        <f t="shared" si="159"/>
        <v>0</v>
      </c>
      <c r="BL438" s="14" t="s">
        <v>265</v>
      </c>
      <c r="BM438" s="171" t="s">
        <v>1302</v>
      </c>
    </row>
    <row r="439" spans="1:65" s="2" customFormat="1" ht="16.5" customHeight="1">
      <c r="A439" s="29"/>
      <c r="B439" s="158"/>
      <c r="C439" s="159" t="s">
        <v>1303</v>
      </c>
      <c r="D439" s="159" t="s">
        <v>199</v>
      </c>
      <c r="E439" s="160" t="s">
        <v>1304</v>
      </c>
      <c r="F439" s="161" t="s">
        <v>1305</v>
      </c>
      <c r="G439" s="162" t="s">
        <v>212</v>
      </c>
      <c r="H439" s="163">
        <v>8.7750000000000004</v>
      </c>
      <c r="I439" s="164"/>
      <c r="J439" s="165">
        <f t="shared" si="150"/>
        <v>0</v>
      </c>
      <c r="K439" s="166"/>
      <c r="L439" s="30"/>
      <c r="M439" s="167" t="s">
        <v>1</v>
      </c>
      <c r="N439" s="168" t="s">
        <v>45</v>
      </c>
      <c r="O439" s="55"/>
      <c r="P439" s="169">
        <f t="shared" si="151"/>
        <v>0</v>
      </c>
      <c r="Q439" s="169">
        <v>0</v>
      </c>
      <c r="R439" s="169">
        <f t="shared" si="152"/>
        <v>0</v>
      </c>
      <c r="S439" s="169">
        <v>0</v>
      </c>
      <c r="T439" s="170">
        <f t="shared" si="153"/>
        <v>0</v>
      </c>
      <c r="U439" s="29"/>
      <c r="V439" s="29"/>
      <c r="W439" s="29"/>
      <c r="X439" s="29"/>
      <c r="Y439" s="29"/>
      <c r="Z439" s="29"/>
      <c r="AA439" s="29"/>
      <c r="AB439" s="29"/>
      <c r="AC439" s="29"/>
      <c r="AD439" s="29"/>
      <c r="AE439" s="29"/>
      <c r="AR439" s="171" t="s">
        <v>265</v>
      </c>
      <c r="AT439" s="171" t="s">
        <v>199</v>
      </c>
      <c r="AU439" s="171" t="s">
        <v>204</v>
      </c>
      <c r="AY439" s="14" t="s">
        <v>196</v>
      </c>
      <c r="BE439" s="172">
        <f t="shared" si="154"/>
        <v>0</v>
      </c>
      <c r="BF439" s="172">
        <f t="shared" si="155"/>
        <v>0</v>
      </c>
      <c r="BG439" s="172">
        <f t="shared" si="156"/>
        <v>0</v>
      </c>
      <c r="BH439" s="172">
        <f t="shared" si="157"/>
        <v>0</v>
      </c>
      <c r="BI439" s="172">
        <f t="shared" si="158"/>
        <v>0</v>
      </c>
      <c r="BJ439" s="14" t="s">
        <v>204</v>
      </c>
      <c r="BK439" s="172">
        <f t="shared" si="159"/>
        <v>0</v>
      </c>
      <c r="BL439" s="14" t="s">
        <v>265</v>
      </c>
      <c r="BM439" s="171" t="s">
        <v>1306</v>
      </c>
    </row>
    <row r="440" spans="1:65" s="12" customFormat="1" ht="22.9" customHeight="1">
      <c r="B440" s="145"/>
      <c r="D440" s="146" t="s">
        <v>78</v>
      </c>
      <c r="E440" s="156" t="s">
        <v>1307</v>
      </c>
      <c r="F440" s="156" t="s">
        <v>1308</v>
      </c>
      <c r="I440" s="148"/>
      <c r="J440" s="157">
        <f>BK440</f>
        <v>0</v>
      </c>
      <c r="L440" s="145"/>
      <c r="M440" s="150"/>
      <c r="N440" s="151"/>
      <c r="O440" s="151"/>
      <c r="P440" s="152">
        <f>SUM(P441:P446)</f>
        <v>0</v>
      </c>
      <c r="Q440" s="151"/>
      <c r="R440" s="152">
        <f>SUM(R441:R446)</f>
        <v>0.66628620999999999</v>
      </c>
      <c r="S440" s="151"/>
      <c r="T440" s="153">
        <f>SUM(T441:T446)</f>
        <v>0</v>
      </c>
      <c r="AR440" s="146" t="s">
        <v>204</v>
      </c>
      <c r="AT440" s="154" t="s">
        <v>78</v>
      </c>
      <c r="AU440" s="154" t="s">
        <v>87</v>
      </c>
      <c r="AY440" s="146" t="s">
        <v>196</v>
      </c>
      <c r="BK440" s="155">
        <f>SUM(BK441:BK446)</f>
        <v>0</v>
      </c>
    </row>
    <row r="441" spans="1:65" s="2" customFormat="1" ht="16.5" customHeight="1">
      <c r="A441" s="29"/>
      <c r="B441" s="158"/>
      <c r="C441" s="159" t="s">
        <v>1309</v>
      </c>
      <c r="D441" s="159" t="s">
        <v>199</v>
      </c>
      <c r="E441" s="160" t="s">
        <v>1310</v>
      </c>
      <c r="F441" s="161" t="s">
        <v>1311</v>
      </c>
      <c r="G441" s="162" t="s">
        <v>208</v>
      </c>
      <c r="H441" s="163">
        <v>10.643000000000001</v>
      </c>
      <c r="I441" s="164"/>
      <c r="J441" s="165">
        <f t="shared" ref="J441:J446" si="160">ROUND(I441*H441,2)</f>
        <v>0</v>
      </c>
      <c r="K441" s="166"/>
      <c r="L441" s="30"/>
      <c r="M441" s="167" t="s">
        <v>1</v>
      </c>
      <c r="N441" s="168" t="s">
        <v>45</v>
      </c>
      <c r="O441" s="55"/>
      <c r="P441" s="169">
        <f t="shared" ref="P441:P446" si="161">O441*H441</f>
        <v>0</v>
      </c>
      <c r="Q441" s="169">
        <v>1.7000000000000001E-4</v>
      </c>
      <c r="R441" s="169">
        <f t="shared" ref="R441:R446" si="162">Q441*H441</f>
        <v>1.8093100000000002E-3</v>
      </c>
      <c r="S441" s="169">
        <v>0</v>
      </c>
      <c r="T441" s="170">
        <f t="shared" ref="T441:T446" si="163">S441*H441</f>
        <v>0</v>
      </c>
      <c r="U441" s="29"/>
      <c r="V441" s="29"/>
      <c r="W441" s="29"/>
      <c r="X441" s="29"/>
      <c r="Y441" s="29"/>
      <c r="Z441" s="29"/>
      <c r="AA441" s="29"/>
      <c r="AB441" s="29"/>
      <c r="AC441" s="29"/>
      <c r="AD441" s="29"/>
      <c r="AE441" s="29"/>
      <c r="AR441" s="171" t="s">
        <v>265</v>
      </c>
      <c r="AT441" s="171" t="s">
        <v>199</v>
      </c>
      <c r="AU441" s="171" t="s">
        <v>204</v>
      </c>
      <c r="AY441" s="14" t="s">
        <v>196</v>
      </c>
      <c r="BE441" s="172">
        <f t="shared" ref="BE441:BE446" si="164">IF(N441="základní",J441,0)</f>
        <v>0</v>
      </c>
      <c r="BF441" s="172">
        <f t="shared" ref="BF441:BF446" si="165">IF(N441="snížená",J441,0)</f>
        <v>0</v>
      </c>
      <c r="BG441" s="172">
        <f t="shared" ref="BG441:BG446" si="166">IF(N441="zákl. přenesená",J441,0)</f>
        <v>0</v>
      </c>
      <c r="BH441" s="172">
        <f t="shared" ref="BH441:BH446" si="167">IF(N441="sníž. přenesená",J441,0)</f>
        <v>0</v>
      </c>
      <c r="BI441" s="172">
        <f t="shared" ref="BI441:BI446" si="168">IF(N441="nulová",J441,0)</f>
        <v>0</v>
      </c>
      <c r="BJ441" s="14" t="s">
        <v>204</v>
      </c>
      <c r="BK441" s="172">
        <f t="shared" ref="BK441:BK446" si="169">ROUND(I441*H441,2)</f>
        <v>0</v>
      </c>
      <c r="BL441" s="14" t="s">
        <v>265</v>
      </c>
      <c r="BM441" s="171" t="s">
        <v>1312</v>
      </c>
    </row>
    <row r="442" spans="1:65" s="2" customFormat="1" ht="16.5" customHeight="1">
      <c r="A442" s="29"/>
      <c r="B442" s="158"/>
      <c r="C442" s="159" t="s">
        <v>1313</v>
      </c>
      <c r="D442" s="159" t="s">
        <v>199</v>
      </c>
      <c r="E442" s="160" t="s">
        <v>1314</v>
      </c>
      <c r="F442" s="161" t="s">
        <v>1315</v>
      </c>
      <c r="G442" s="162" t="s">
        <v>208</v>
      </c>
      <c r="H442" s="163">
        <v>10.643000000000001</v>
      </c>
      <c r="I442" s="164"/>
      <c r="J442" s="165">
        <f t="shared" si="160"/>
        <v>0</v>
      </c>
      <c r="K442" s="166"/>
      <c r="L442" s="30"/>
      <c r="M442" s="167" t="s">
        <v>1</v>
      </c>
      <c r="N442" s="168" t="s">
        <v>45</v>
      </c>
      <c r="O442" s="55"/>
      <c r="P442" s="169">
        <f t="shared" si="161"/>
        <v>0</v>
      </c>
      <c r="Q442" s="169">
        <v>1.3999999999999999E-4</v>
      </c>
      <c r="R442" s="169">
        <f t="shared" si="162"/>
        <v>1.4900199999999999E-3</v>
      </c>
      <c r="S442" s="169">
        <v>0</v>
      </c>
      <c r="T442" s="170">
        <f t="shared" si="163"/>
        <v>0</v>
      </c>
      <c r="U442" s="29"/>
      <c r="V442" s="29"/>
      <c r="W442" s="29"/>
      <c r="X442" s="29"/>
      <c r="Y442" s="29"/>
      <c r="Z442" s="29"/>
      <c r="AA442" s="29"/>
      <c r="AB442" s="29"/>
      <c r="AC442" s="29"/>
      <c r="AD442" s="29"/>
      <c r="AE442" s="29"/>
      <c r="AR442" s="171" t="s">
        <v>265</v>
      </c>
      <c r="AT442" s="171" t="s">
        <v>199</v>
      </c>
      <c r="AU442" s="171" t="s">
        <v>204</v>
      </c>
      <c r="AY442" s="14" t="s">
        <v>196</v>
      </c>
      <c r="BE442" s="172">
        <f t="shared" si="164"/>
        <v>0</v>
      </c>
      <c r="BF442" s="172">
        <f t="shared" si="165"/>
        <v>0</v>
      </c>
      <c r="BG442" s="172">
        <f t="shared" si="166"/>
        <v>0</v>
      </c>
      <c r="BH442" s="172">
        <f t="shared" si="167"/>
        <v>0</v>
      </c>
      <c r="BI442" s="172">
        <f t="shared" si="168"/>
        <v>0</v>
      </c>
      <c r="BJ442" s="14" t="s">
        <v>204</v>
      </c>
      <c r="BK442" s="172">
        <f t="shared" si="169"/>
        <v>0</v>
      </c>
      <c r="BL442" s="14" t="s">
        <v>265</v>
      </c>
      <c r="BM442" s="171" t="s">
        <v>1316</v>
      </c>
    </row>
    <row r="443" spans="1:65" s="2" customFormat="1" ht="16.5" customHeight="1">
      <c r="A443" s="29"/>
      <c r="B443" s="158"/>
      <c r="C443" s="159" t="s">
        <v>1317</v>
      </c>
      <c r="D443" s="159" t="s">
        <v>199</v>
      </c>
      <c r="E443" s="160" t="s">
        <v>1318</v>
      </c>
      <c r="F443" s="161" t="s">
        <v>1319</v>
      </c>
      <c r="G443" s="162" t="s">
        <v>208</v>
      </c>
      <c r="H443" s="163">
        <v>189.74</v>
      </c>
      <c r="I443" s="164"/>
      <c r="J443" s="165">
        <f t="shared" si="160"/>
        <v>0</v>
      </c>
      <c r="K443" s="166"/>
      <c r="L443" s="30"/>
      <c r="M443" s="167" t="s">
        <v>1</v>
      </c>
      <c r="N443" s="168" t="s">
        <v>45</v>
      </c>
      <c r="O443" s="55"/>
      <c r="P443" s="169">
        <f t="shared" si="161"/>
        <v>0</v>
      </c>
      <c r="Q443" s="169">
        <v>6.8000000000000005E-4</v>
      </c>
      <c r="R443" s="169">
        <f t="shared" si="162"/>
        <v>0.1290232</v>
      </c>
      <c r="S443" s="169">
        <v>0</v>
      </c>
      <c r="T443" s="170">
        <f t="shared" si="163"/>
        <v>0</v>
      </c>
      <c r="U443" s="29"/>
      <c r="V443" s="29"/>
      <c r="W443" s="29"/>
      <c r="X443" s="29"/>
      <c r="Y443" s="29"/>
      <c r="Z443" s="29"/>
      <c r="AA443" s="29"/>
      <c r="AB443" s="29"/>
      <c r="AC443" s="29"/>
      <c r="AD443" s="29"/>
      <c r="AE443" s="29"/>
      <c r="AR443" s="171" t="s">
        <v>265</v>
      </c>
      <c r="AT443" s="171" t="s">
        <v>199</v>
      </c>
      <c r="AU443" s="171" t="s">
        <v>204</v>
      </c>
      <c r="AY443" s="14" t="s">
        <v>196</v>
      </c>
      <c r="BE443" s="172">
        <f t="shared" si="164"/>
        <v>0</v>
      </c>
      <c r="BF443" s="172">
        <f t="shared" si="165"/>
        <v>0</v>
      </c>
      <c r="BG443" s="172">
        <f t="shared" si="166"/>
        <v>0</v>
      </c>
      <c r="BH443" s="172">
        <f t="shared" si="167"/>
        <v>0</v>
      </c>
      <c r="BI443" s="172">
        <f t="shared" si="168"/>
        <v>0</v>
      </c>
      <c r="BJ443" s="14" t="s">
        <v>204</v>
      </c>
      <c r="BK443" s="172">
        <f t="shared" si="169"/>
        <v>0</v>
      </c>
      <c r="BL443" s="14" t="s">
        <v>265</v>
      </c>
      <c r="BM443" s="171" t="s">
        <v>1320</v>
      </c>
    </row>
    <row r="444" spans="1:65" s="2" customFormat="1" ht="16.5" customHeight="1">
      <c r="A444" s="29"/>
      <c r="B444" s="158"/>
      <c r="C444" s="159" t="s">
        <v>1321</v>
      </c>
      <c r="D444" s="159" t="s">
        <v>199</v>
      </c>
      <c r="E444" s="160" t="s">
        <v>1322</v>
      </c>
      <c r="F444" s="161" t="s">
        <v>1323</v>
      </c>
      <c r="G444" s="162" t="s">
        <v>208</v>
      </c>
      <c r="H444" s="163">
        <v>646.66899999999998</v>
      </c>
      <c r="I444" s="164"/>
      <c r="J444" s="165">
        <f t="shared" si="160"/>
        <v>0</v>
      </c>
      <c r="K444" s="166"/>
      <c r="L444" s="30"/>
      <c r="M444" s="167" t="s">
        <v>1</v>
      </c>
      <c r="N444" s="168" t="s">
        <v>45</v>
      </c>
      <c r="O444" s="55"/>
      <c r="P444" s="169">
        <f t="shared" si="161"/>
        <v>0</v>
      </c>
      <c r="Q444" s="169">
        <v>0</v>
      </c>
      <c r="R444" s="169">
        <f t="shared" si="162"/>
        <v>0</v>
      </c>
      <c r="S444" s="169">
        <v>0</v>
      </c>
      <c r="T444" s="170">
        <f t="shared" si="163"/>
        <v>0</v>
      </c>
      <c r="U444" s="29"/>
      <c r="V444" s="29"/>
      <c r="W444" s="29"/>
      <c r="X444" s="29"/>
      <c r="Y444" s="29"/>
      <c r="Z444" s="29"/>
      <c r="AA444" s="29"/>
      <c r="AB444" s="29"/>
      <c r="AC444" s="29"/>
      <c r="AD444" s="29"/>
      <c r="AE444" s="29"/>
      <c r="AR444" s="171" t="s">
        <v>265</v>
      </c>
      <c r="AT444" s="171" t="s">
        <v>199</v>
      </c>
      <c r="AU444" s="171" t="s">
        <v>204</v>
      </c>
      <c r="AY444" s="14" t="s">
        <v>196</v>
      </c>
      <c r="BE444" s="172">
        <f t="shared" si="164"/>
        <v>0</v>
      </c>
      <c r="BF444" s="172">
        <f t="shared" si="165"/>
        <v>0</v>
      </c>
      <c r="BG444" s="172">
        <f t="shared" si="166"/>
        <v>0</v>
      </c>
      <c r="BH444" s="172">
        <f t="shared" si="167"/>
        <v>0</v>
      </c>
      <c r="BI444" s="172">
        <f t="shared" si="168"/>
        <v>0</v>
      </c>
      <c r="BJ444" s="14" t="s">
        <v>204</v>
      </c>
      <c r="BK444" s="172">
        <f t="shared" si="169"/>
        <v>0</v>
      </c>
      <c r="BL444" s="14" t="s">
        <v>265</v>
      </c>
      <c r="BM444" s="171" t="s">
        <v>1324</v>
      </c>
    </row>
    <row r="445" spans="1:65" s="2" customFormat="1" ht="16.5" customHeight="1">
      <c r="A445" s="29"/>
      <c r="B445" s="158"/>
      <c r="C445" s="159" t="s">
        <v>1325</v>
      </c>
      <c r="D445" s="159" t="s">
        <v>199</v>
      </c>
      <c r="E445" s="160" t="s">
        <v>1326</v>
      </c>
      <c r="F445" s="161" t="s">
        <v>1327</v>
      </c>
      <c r="G445" s="162" t="s">
        <v>208</v>
      </c>
      <c r="H445" s="163">
        <v>736.61900000000003</v>
      </c>
      <c r="I445" s="164"/>
      <c r="J445" s="165">
        <f t="shared" si="160"/>
        <v>0</v>
      </c>
      <c r="K445" s="166"/>
      <c r="L445" s="30"/>
      <c r="M445" s="167" t="s">
        <v>1</v>
      </c>
      <c r="N445" s="168" t="s">
        <v>45</v>
      </c>
      <c r="O445" s="55"/>
      <c r="P445" s="169">
        <f t="shared" si="161"/>
        <v>0</v>
      </c>
      <c r="Q445" s="169">
        <v>7.2000000000000005E-4</v>
      </c>
      <c r="R445" s="169">
        <f t="shared" si="162"/>
        <v>0.53036568000000006</v>
      </c>
      <c r="S445" s="169">
        <v>0</v>
      </c>
      <c r="T445" s="170">
        <f t="shared" si="163"/>
        <v>0</v>
      </c>
      <c r="U445" s="29"/>
      <c r="V445" s="29"/>
      <c r="W445" s="29"/>
      <c r="X445" s="29"/>
      <c r="Y445" s="29"/>
      <c r="Z445" s="29"/>
      <c r="AA445" s="29"/>
      <c r="AB445" s="29"/>
      <c r="AC445" s="29"/>
      <c r="AD445" s="29"/>
      <c r="AE445" s="29"/>
      <c r="AR445" s="171" t="s">
        <v>265</v>
      </c>
      <c r="AT445" s="171" t="s">
        <v>199</v>
      </c>
      <c r="AU445" s="171" t="s">
        <v>204</v>
      </c>
      <c r="AY445" s="14" t="s">
        <v>196</v>
      </c>
      <c r="BE445" s="172">
        <f t="shared" si="164"/>
        <v>0</v>
      </c>
      <c r="BF445" s="172">
        <f t="shared" si="165"/>
        <v>0</v>
      </c>
      <c r="BG445" s="172">
        <f t="shared" si="166"/>
        <v>0</v>
      </c>
      <c r="BH445" s="172">
        <f t="shared" si="167"/>
        <v>0</v>
      </c>
      <c r="BI445" s="172">
        <f t="shared" si="168"/>
        <v>0</v>
      </c>
      <c r="BJ445" s="14" t="s">
        <v>204</v>
      </c>
      <c r="BK445" s="172">
        <f t="shared" si="169"/>
        <v>0</v>
      </c>
      <c r="BL445" s="14" t="s">
        <v>265</v>
      </c>
      <c r="BM445" s="171" t="s">
        <v>1328</v>
      </c>
    </row>
    <row r="446" spans="1:65" s="2" customFormat="1" ht="16.5" customHeight="1">
      <c r="A446" s="29"/>
      <c r="B446" s="158"/>
      <c r="C446" s="159" t="s">
        <v>1329</v>
      </c>
      <c r="D446" s="159" t="s">
        <v>199</v>
      </c>
      <c r="E446" s="160" t="s">
        <v>1330</v>
      </c>
      <c r="F446" s="161" t="s">
        <v>1331</v>
      </c>
      <c r="G446" s="162" t="s">
        <v>208</v>
      </c>
      <c r="H446" s="163">
        <v>89.95</v>
      </c>
      <c r="I446" s="164"/>
      <c r="J446" s="165">
        <f t="shared" si="160"/>
        <v>0</v>
      </c>
      <c r="K446" s="166"/>
      <c r="L446" s="30"/>
      <c r="M446" s="184" t="s">
        <v>1</v>
      </c>
      <c r="N446" s="185" t="s">
        <v>45</v>
      </c>
      <c r="O446" s="186"/>
      <c r="P446" s="187">
        <f t="shared" si="161"/>
        <v>0</v>
      </c>
      <c r="Q446" s="187">
        <v>4.0000000000000003E-5</v>
      </c>
      <c r="R446" s="187">
        <f t="shared" si="162"/>
        <v>3.5980000000000005E-3</v>
      </c>
      <c r="S446" s="187">
        <v>0</v>
      </c>
      <c r="T446" s="188">
        <f t="shared" si="163"/>
        <v>0</v>
      </c>
      <c r="U446" s="29"/>
      <c r="V446" s="29"/>
      <c r="W446" s="29"/>
      <c r="X446" s="29"/>
      <c r="Y446" s="29"/>
      <c r="Z446" s="29"/>
      <c r="AA446" s="29"/>
      <c r="AB446" s="29"/>
      <c r="AC446" s="29"/>
      <c r="AD446" s="29"/>
      <c r="AE446" s="29"/>
      <c r="AR446" s="171" t="s">
        <v>265</v>
      </c>
      <c r="AT446" s="171" t="s">
        <v>199</v>
      </c>
      <c r="AU446" s="171" t="s">
        <v>204</v>
      </c>
      <c r="AY446" s="14" t="s">
        <v>196</v>
      </c>
      <c r="BE446" s="172">
        <f t="shared" si="164"/>
        <v>0</v>
      </c>
      <c r="BF446" s="172">
        <f t="shared" si="165"/>
        <v>0</v>
      </c>
      <c r="BG446" s="172">
        <f t="shared" si="166"/>
        <v>0</v>
      </c>
      <c r="BH446" s="172">
        <f t="shared" si="167"/>
        <v>0</v>
      </c>
      <c r="BI446" s="172">
        <f t="shared" si="168"/>
        <v>0</v>
      </c>
      <c r="BJ446" s="14" t="s">
        <v>204</v>
      </c>
      <c r="BK446" s="172">
        <f t="shared" si="169"/>
        <v>0</v>
      </c>
      <c r="BL446" s="14" t="s">
        <v>265</v>
      </c>
      <c r="BM446" s="171" t="s">
        <v>1332</v>
      </c>
    </row>
    <row r="447" spans="1:65" s="2" customFormat="1" ht="6.95" customHeight="1">
      <c r="A447" s="29"/>
      <c r="B447" s="44"/>
      <c r="C447" s="45"/>
      <c r="D447" s="45"/>
      <c r="E447" s="45"/>
      <c r="F447" s="45"/>
      <c r="G447" s="45"/>
      <c r="H447" s="45"/>
      <c r="I447" s="117"/>
      <c r="J447" s="45"/>
      <c r="K447" s="45"/>
      <c r="L447" s="30"/>
      <c r="M447" s="29"/>
      <c r="O447" s="29"/>
      <c r="P447" s="29"/>
      <c r="Q447" s="29"/>
      <c r="R447" s="29"/>
      <c r="S447" s="29"/>
      <c r="T447" s="29"/>
      <c r="U447" s="29"/>
      <c r="V447" s="29"/>
      <c r="W447" s="29"/>
      <c r="X447" s="29"/>
      <c r="Y447" s="29"/>
      <c r="Z447" s="29"/>
      <c r="AA447" s="29"/>
      <c r="AB447" s="29"/>
      <c r="AC447" s="29"/>
      <c r="AD447" s="29"/>
      <c r="AE447" s="29"/>
    </row>
  </sheetData>
  <autoFilter ref="C135:K446"/>
  <mergeCells count="9">
    <mergeCell ref="E87:H87"/>
    <mergeCell ref="E126:H126"/>
    <mergeCell ref="E128:H12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3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08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4" t="s">
        <v>142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87</v>
      </c>
    </row>
    <row r="4" spans="1:46" s="1" customFormat="1" ht="24.95" hidden="1" customHeight="1">
      <c r="B4" s="17"/>
      <c r="D4" s="18" t="s">
        <v>153</v>
      </c>
      <c r="I4" s="90"/>
      <c r="L4" s="17"/>
      <c r="M4" s="92" t="s">
        <v>10</v>
      </c>
      <c r="AT4" s="14" t="s">
        <v>3</v>
      </c>
    </row>
    <row r="5" spans="1:46" s="1" customFormat="1" ht="6.95" hidden="1" customHeight="1">
      <c r="B5" s="17"/>
      <c r="I5" s="90"/>
      <c r="L5" s="17"/>
    </row>
    <row r="6" spans="1:46" s="1" customFormat="1" ht="12" hidden="1" customHeight="1">
      <c r="B6" s="17"/>
      <c r="D6" s="24" t="s">
        <v>16</v>
      </c>
      <c r="I6" s="90"/>
      <c r="L6" s="17"/>
    </row>
    <row r="7" spans="1:46" s="1" customFormat="1" ht="16.5" hidden="1" customHeight="1">
      <c r="B7" s="17"/>
      <c r="E7" s="223" t="str">
        <f>'Rekapitulace stavby'!K6</f>
        <v>Revitalizace polyfunkčního bytového domu- ul.Petra Křičky č.p.3106, 3373 - Ostrava</v>
      </c>
      <c r="F7" s="224"/>
      <c r="G7" s="224"/>
      <c r="H7" s="224"/>
      <c r="I7" s="90"/>
      <c r="L7" s="17"/>
    </row>
    <row r="8" spans="1:46" s="2" customFormat="1" ht="12" hidden="1" customHeight="1">
      <c r="A8" s="29"/>
      <c r="B8" s="30"/>
      <c r="C8" s="29"/>
      <c r="D8" s="24" t="s">
        <v>154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hidden="1" customHeight="1">
      <c r="A9" s="29"/>
      <c r="B9" s="30"/>
      <c r="C9" s="29"/>
      <c r="D9" s="29"/>
      <c r="E9" s="210" t="s">
        <v>2652</v>
      </c>
      <c r="F9" s="225"/>
      <c r="G9" s="225"/>
      <c r="H9" s="225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 hidden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hidden="1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20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hidden="1" customHeight="1">
      <c r="A12" s="29"/>
      <c r="B12" s="30"/>
      <c r="C12" s="29"/>
      <c r="D12" s="24" t="s">
        <v>21</v>
      </c>
      <c r="E12" s="29"/>
      <c r="F12" s="22" t="s">
        <v>27</v>
      </c>
      <c r="G12" s="29"/>
      <c r="H12" s="29"/>
      <c r="I12" s="94" t="s">
        <v>23</v>
      </c>
      <c r="J12" s="52" t="str">
        <f>'Rekapitulace stavby'!AN8</f>
        <v>6. 3. 2020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hidden="1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hidden="1" customHeight="1">
      <c r="A14" s="29"/>
      <c r="B14" s="30"/>
      <c r="C14" s="29"/>
      <c r="D14" s="24" t="s">
        <v>25</v>
      </c>
      <c r="E14" s="29"/>
      <c r="F14" s="29"/>
      <c r="G14" s="29"/>
      <c r="H14" s="29"/>
      <c r="I14" s="94" t="s">
        <v>26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hidden="1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28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hidden="1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hidden="1" customHeight="1">
      <c r="A17" s="29"/>
      <c r="B17" s="30"/>
      <c r="C17" s="29"/>
      <c r="D17" s="24" t="s">
        <v>29</v>
      </c>
      <c r="E17" s="29"/>
      <c r="F17" s="29"/>
      <c r="G17" s="29"/>
      <c r="H17" s="29"/>
      <c r="I17" s="94" t="s">
        <v>26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hidden="1" customHeight="1">
      <c r="A18" s="29"/>
      <c r="B18" s="30"/>
      <c r="C18" s="29"/>
      <c r="D18" s="29"/>
      <c r="E18" s="226" t="str">
        <f>'Rekapitulace stavby'!E14</f>
        <v>Vyplň údaj</v>
      </c>
      <c r="F18" s="196"/>
      <c r="G18" s="196"/>
      <c r="H18" s="196"/>
      <c r="I18" s="94" t="s">
        <v>28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hidden="1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hidden="1" customHeight="1">
      <c r="A20" s="29"/>
      <c r="B20" s="30"/>
      <c r="C20" s="29"/>
      <c r="D20" s="24" t="s">
        <v>31</v>
      </c>
      <c r="E20" s="29"/>
      <c r="F20" s="29"/>
      <c r="G20" s="29"/>
      <c r="H20" s="29"/>
      <c r="I20" s="94" t="s">
        <v>26</v>
      </c>
      <c r="J20" s="22" t="str">
        <f>IF('Rekapitulace stavby'!AN16="","",'Rekapitulace stavby'!AN16)</f>
        <v>25872494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hidden="1" customHeight="1">
      <c r="A21" s="29"/>
      <c r="B21" s="30"/>
      <c r="C21" s="29"/>
      <c r="D21" s="29"/>
      <c r="E21" s="22" t="str">
        <f>IF('Rekapitulace stavby'!E17="","",'Rekapitulace stavby'!E17)</f>
        <v>MS-projekce s.r.o.</v>
      </c>
      <c r="F21" s="29"/>
      <c r="G21" s="29"/>
      <c r="H21" s="29"/>
      <c r="I21" s="94" t="s">
        <v>28</v>
      </c>
      <c r="J21" s="22" t="str">
        <f>IF('Rekapitulace stavby'!AN17="","",'Rekapitulace stavby'!AN17)</f>
        <v>CZ25872494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hidden="1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hidden="1" customHeight="1">
      <c r="A23" s="29"/>
      <c r="B23" s="30"/>
      <c r="C23" s="29"/>
      <c r="D23" s="24" t="s">
        <v>36</v>
      </c>
      <c r="E23" s="29"/>
      <c r="F23" s="29"/>
      <c r="G23" s="29"/>
      <c r="H23" s="29"/>
      <c r="I23" s="94" t="s">
        <v>26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hidden="1" customHeight="1">
      <c r="A24" s="29"/>
      <c r="B24" s="30"/>
      <c r="C24" s="29"/>
      <c r="D24" s="29"/>
      <c r="E24" s="22" t="str">
        <f>IF('Rekapitulace stavby'!E20="","",'Rekapitulace stavby'!E20)</f>
        <v/>
      </c>
      <c r="F24" s="29"/>
      <c r="G24" s="29"/>
      <c r="H24" s="29"/>
      <c r="I24" s="94" t="s">
        <v>28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hidden="1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hidden="1" customHeight="1">
      <c r="A26" s="29"/>
      <c r="B26" s="30"/>
      <c r="C26" s="29"/>
      <c r="D26" s="24" t="s">
        <v>38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hidden="1" customHeight="1">
      <c r="A27" s="95"/>
      <c r="B27" s="96"/>
      <c r="C27" s="95"/>
      <c r="D27" s="95"/>
      <c r="E27" s="201" t="s">
        <v>1</v>
      </c>
      <c r="F27" s="201"/>
      <c r="G27" s="201"/>
      <c r="H27" s="201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hidden="1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hidden="1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hidden="1" customHeight="1">
      <c r="A30" s="29"/>
      <c r="B30" s="30"/>
      <c r="C30" s="29"/>
      <c r="D30" s="100" t="s">
        <v>39</v>
      </c>
      <c r="E30" s="29"/>
      <c r="F30" s="29"/>
      <c r="G30" s="29"/>
      <c r="H30" s="29"/>
      <c r="I30" s="93"/>
      <c r="J30" s="68">
        <f>ROUND(J117,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hidden="1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hidden="1" customHeight="1">
      <c r="A32" s="29"/>
      <c r="B32" s="30"/>
      <c r="C32" s="29"/>
      <c r="D32" s="29"/>
      <c r="E32" s="29"/>
      <c r="F32" s="33" t="s">
        <v>41</v>
      </c>
      <c r="G32" s="29"/>
      <c r="H32" s="29"/>
      <c r="I32" s="101" t="s">
        <v>40</v>
      </c>
      <c r="J32" s="33" t="s">
        <v>42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102" t="s">
        <v>43</v>
      </c>
      <c r="E33" s="24" t="s">
        <v>44</v>
      </c>
      <c r="F33" s="103">
        <f>ROUND((SUM(BE117:BE133)),  2)</f>
        <v>0</v>
      </c>
      <c r="G33" s="29"/>
      <c r="H33" s="29"/>
      <c r="I33" s="104">
        <v>0.21</v>
      </c>
      <c r="J33" s="103">
        <f>ROUND(((SUM(BE117:BE133))*I33),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4" t="s">
        <v>45</v>
      </c>
      <c r="F34" s="103">
        <f>ROUND((SUM(BF117:BF133)),  2)</f>
        <v>0</v>
      </c>
      <c r="G34" s="29"/>
      <c r="H34" s="29"/>
      <c r="I34" s="104">
        <v>0.15</v>
      </c>
      <c r="J34" s="103">
        <f>ROUND(((SUM(BF117:BF133))*I34),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46</v>
      </c>
      <c r="F35" s="103">
        <f>ROUND((SUM(BG117:BG133)),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47</v>
      </c>
      <c r="F36" s="103">
        <f>ROUND((SUM(BH117:BH133)),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48</v>
      </c>
      <c r="F37" s="103">
        <f>ROUND((SUM(BI117:BI133)),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hidden="1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hidden="1" customHeight="1">
      <c r="A39" s="29"/>
      <c r="B39" s="30"/>
      <c r="C39" s="105"/>
      <c r="D39" s="106" t="s">
        <v>49</v>
      </c>
      <c r="E39" s="57"/>
      <c r="F39" s="57"/>
      <c r="G39" s="107" t="s">
        <v>50</v>
      </c>
      <c r="H39" s="108" t="s">
        <v>51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hidden="1" customHeight="1">
      <c r="B41" s="17"/>
      <c r="I41" s="90"/>
      <c r="L41" s="17"/>
    </row>
    <row r="42" spans="1:31" s="1" customFormat="1" ht="14.45" hidden="1" customHeight="1">
      <c r="B42" s="17"/>
      <c r="I42" s="90"/>
      <c r="L42" s="17"/>
    </row>
    <row r="43" spans="1:31" s="1" customFormat="1" ht="14.45" hidden="1" customHeight="1">
      <c r="B43" s="17"/>
      <c r="I43" s="90"/>
      <c r="L43" s="17"/>
    </row>
    <row r="44" spans="1:31" s="1" customFormat="1" ht="14.45" hidden="1" customHeight="1">
      <c r="B44" s="17"/>
      <c r="I44" s="90"/>
      <c r="L44" s="17"/>
    </row>
    <row r="45" spans="1:31" s="1" customFormat="1" ht="14.45" hidden="1" customHeight="1">
      <c r="B45" s="17"/>
      <c r="I45" s="90"/>
      <c r="L45" s="17"/>
    </row>
    <row r="46" spans="1:31" s="1" customFormat="1" ht="14.45" hidden="1" customHeight="1">
      <c r="B46" s="17"/>
      <c r="I46" s="90"/>
      <c r="L46" s="17"/>
    </row>
    <row r="47" spans="1:31" s="1" customFormat="1" ht="14.45" hidden="1" customHeight="1">
      <c r="B47" s="17"/>
      <c r="I47" s="90"/>
      <c r="L47" s="17"/>
    </row>
    <row r="48" spans="1:31" s="1" customFormat="1" ht="14.45" hidden="1" customHeight="1">
      <c r="B48" s="17"/>
      <c r="I48" s="90"/>
      <c r="L48" s="17"/>
    </row>
    <row r="49" spans="1:31" s="1" customFormat="1" ht="14.45" hidden="1" customHeight="1">
      <c r="B49" s="17"/>
      <c r="I49" s="90"/>
      <c r="L49" s="17"/>
    </row>
    <row r="50" spans="1:31" s="2" customFormat="1" ht="14.45" hidden="1" customHeight="1">
      <c r="B50" s="39"/>
      <c r="D50" s="40" t="s">
        <v>52</v>
      </c>
      <c r="E50" s="41"/>
      <c r="F50" s="41"/>
      <c r="G50" s="40" t="s">
        <v>53</v>
      </c>
      <c r="H50" s="41"/>
      <c r="I50" s="112"/>
      <c r="J50" s="41"/>
      <c r="K50" s="41"/>
      <c r="L50" s="39"/>
    </row>
    <row r="51" spans="1:31" ht="11.25" hidden="1">
      <c r="B51" s="17"/>
      <c r="L51" s="17"/>
    </row>
    <row r="52" spans="1:31" ht="11.25" hidden="1">
      <c r="B52" s="17"/>
      <c r="L52" s="17"/>
    </row>
    <row r="53" spans="1:31" ht="11.25" hidden="1">
      <c r="B53" s="17"/>
      <c r="L53" s="17"/>
    </row>
    <row r="54" spans="1:31" ht="11.25" hidden="1">
      <c r="B54" s="17"/>
      <c r="L54" s="17"/>
    </row>
    <row r="55" spans="1:31" ht="11.25" hidden="1">
      <c r="B55" s="17"/>
      <c r="L55" s="17"/>
    </row>
    <row r="56" spans="1:31" ht="11.25" hidden="1">
      <c r="B56" s="17"/>
      <c r="L56" s="17"/>
    </row>
    <row r="57" spans="1:31" ht="11.25" hidden="1">
      <c r="B57" s="17"/>
      <c r="L57" s="17"/>
    </row>
    <row r="58" spans="1:31" ht="11.25" hidden="1">
      <c r="B58" s="17"/>
      <c r="L58" s="17"/>
    </row>
    <row r="59" spans="1:31" ht="11.25" hidden="1">
      <c r="B59" s="17"/>
      <c r="L59" s="17"/>
    </row>
    <row r="60" spans="1:31" ht="11.25" hidden="1">
      <c r="B60" s="17"/>
      <c r="L60" s="17"/>
    </row>
    <row r="61" spans="1:31" s="2" customFormat="1" ht="12.75" hidden="1">
      <c r="A61" s="29"/>
      <c r="B61" s="30"/>
      <c r="C61" s="29"/>
      <c r="D61" s="42" t="s">
        <v>54</v>
      </c>
      <c r="E61" s="32"/>
      <c r="F61" s="113" t="s">
        <v>55</v>
      </c>
      <c r="G61" s="42" t="s">
        <v>54</v>
      </c>
      <c r="H61" s="32"/>
      <c r="I61" s="114"/>
      <c r="J61" s="115" t="s">
        <v>55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 hidden="1">
      <c r="B62" s="17"/>
      <c r="L62" s="17"/>
    </row>
    <row r="63" spans="1:31" ht="11.25" hidden="1">
      <c r="B63" s="17"/>
      <c r="L63" s="17"/>
    </row>
    <row r="64" spans="1:31" ht="11.25" hidden="1">
      <c r="B64" s="17"/>
      <c r="L64" s="17"/>
    </row>
    <row r="65" spans="1:31" s="2" customFormat="1" ht="12.75" hidden="1">
      <c r="A65" s="29"/>
      <c r="B65" s="30"/>
      <c r="C65" s="29"/>
      <c r="D65" s="40" t="s">
        <v>56</v>
      </c>
      <c r="E65" s="43"/>
      <c r="F65" s="43"/>
      <c r="G65" s="40" t="s">
        <v>57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 hidden="1">
      <c r="B66" s="17"/>
      <c r="L66" s="17"/>
    </row>
    <row r="67" spans="1:31" ht="11.25" hidden="1">
      <c r="B67" s="17"/>
      <c r="L67" s="17"/>
    </row>
    <row r="68" spans="1:31" ht="11.25" hidden="1">
      <c r="B68" s="17"/>
      <c r="L68" s="17"/>
    </row>
    <row r="69" spans="1:31" ht="11.25" hidden="1">
      <c r="B69" s="17"/>
      <c r="L69" s="17"/>
    </row>
    <row r="70" spans="1:31" ht="11.25" hidden="1">
      <c r="B70" s="17"/>
      <c r="L70" s="17"/>
    </row>
    <row r="71" spans="1:31" ht="11.25" hidden="1">
      <c r="B71" s="17"/>
      <c r="L71" s="17"/>
    </row>
    <row r="72" spans="1:31" ht="11.25" hidden="1">
      <c r="B72" s="17"/>
      <c r="L72" s="17"/>
    </row>
    <row r="73" spans="1:31" ht="11.25" hidden="1">
      <c r="B73" s="17"/>
      <c r="L73" s="17"/>
    </row>
    <row r="74" spans="1:31" ht="11.25" hidden="1">
      <c r="B74" s="17"/>
      <c r="L74" s="17"/>
    </row>
    <row r="75" spans="1:31" ht="11.25" hidden="1">
      <c r="B75" s="17"/>
      <c r="L75" s="17"/>
    </row>
    <row r="76" spans="1:31" s="2" customFormat="1" ht="12.75" hidden="1">
      <c r="A76" s="29"/>
      <c r="B76" s="30"/>
      <c r="C76" s="29"/>
      <c r="D76" s="42" t="s">
        <v>54</v>
      </c>
      <c r="E76" s="32"/>
      <c r="F76" s="113" t="s">
        <v>55</v>
      </c>
      <c r="G76" s="42" t="s">
        <v>54</v>
      </c>
      <c r="H76" s="32"/>
      <c r="I76" s="114"/>
      <c r="J76" s="115" t="s">
        <v>55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hidden="1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hidden="1" customHeight="1">
      <c r="A82" s="29"/>
      <c r="B82" s="30"/>
      <c r="C82" s="18" t="s">
        <v>156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hidden="1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23" t="str">
        <f>E7</f>
        <v>Revitalizace polyfunkčního bytového domu- ul.Petra Křičky č.p.3106, 3373 - Ostrava</v>
      </c>
      <c r="F85" s="224"/>
      <c r="G85" s="224"/>
      <c r="H85" s="224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154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210" t="str">
        <f>E9</f>
        <v>0636 - BD č.p.3373 - MaR - č.p.24 - Uznatelné náklady</v>
      </c>
      <c r="F87" s="225"/>
      <c r="G87" s="225"/>
      <c r="H87" s="225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hidden="1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21</v>
      </c>
      <c r="D89" s="29"/>
      <c r="E89" s="29"/>
      <c r="F89" s="22" t="str">
        <f>F12</f>
        <v xml:space="preserve"> </v>
      </c>
      <c r="G89" s="29"/>
      <c r="H89" s="29"/>
      <c r="I89" s="94" t="s">
        <v>23</v>
      </c>
      <c r="J89" s="52" t="str">
        <f>IF(J12="","",J12)</f>
        <v>6. 3. 2020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hidden="1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hidden="1" customHeight="1">
      <c r="A91" s="29"/>
      <c r="B91" s="30"/>
      <c r="C91" s="24" t="s">
        <v>25</v>
      </c>
      <c r="D91" s="29"/>
      <c r="E91" s="29"/>
      <c r="F91" s="22" t="str">
        <f>E15</f>
        <v xml:space="preserve"> </v>
      </c>
      <c r="G91" s="29"/>
      <c r="H91" s="29"/>
      <c r="I91" s="94" t="s">
        <v>31</v>
      </c>
      <c r="J91" s="27" t="str">
        <f>E21</f>
        <v>MS-projekce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hidden="1" customHeight="1">
      <c r="A92" s="29"/>
      <c r="B92" s="30"/>
      <c r="C92" s="24" t="s">
        <v>29</v>
      </c>
      <c r="D92" s="29"/>
      <c r="E92" s="29"/>
      <c r="F92" s="22" t="str">
        <f>IF(E18="","",E18)</f>
        <v>Vyplň údaj</v>
      </c>
      <c r="G92" s="29"/>
      <c r="H92" s="29"/>
      <c r="I92" s="94" t="s">
        <v>36</v>
      </c>
      <c r="J92" s="27" t="str">
        <f>E24</f>
        <v/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9" t="s">
        <v>157</v>
      </c>
      <c r="D94" s="105"/>
      <c r="E94" s="105"/>
      <c r="F94" s="105"/>
      <c r="G94" s="105"/>
      <c r="H94" s="105"/>
      <c r="I94" s="120"/>
      <c r="J94" s="121" t="s">
        <v>158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hidden="1" customHeight="1">
      <c r="A96" s="29"/>
      <c r="B96" s="30"/>
      <c r="C96" s="122" t="s">
        <v>159</v>
      </c>
      <c r="D96" s="29"/>
      <c r="E96" s="29"/>
      <c r="F96" s="29"/>
      <c r="G96" s="29"/>
      <c r="H96" s="29"/>
      <c r="I96" s="93"/>
      <c r="J96" s="68">
        <f>J117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160</v>
      </c>
    </row>
    <row r="97" spans="1:31" s="9" customFormat="1" ht="24.95" hidden="1" customHeight="1">
      <c r="B97" s="123"/>
      <c r="D97" s="124" t="s">
        <v>2607</v>
      </c>
      <c r="E97" s="125"/>
      <c r="F97" s="125"/>
      <c r="G97" s="125"/>
      <c r="H97" s="125"/>
      <c r="I97" s="126"/>
      <c r="J97" s="127">
        <f>J118</f>
        <v>0</v>
      </c>
      <c r="L97" s="123"/>
    </row>
    <row r="98" spans="1:31" s="2" customFormat="1" ht="21.75" hidden="1" customHeight="1">
      <c r="A98" s="29"/>
      <c r="B98" s="30"/>
      <c r="C98" s="29"/>
      <c r="D98" s="29"/>
      <c r="E98" s="29"/>
      <c r="F98" s="29"/>
      <c r="G98" s="29"/>
      <c r="H98" s="29"/>
      <c r="I98" s="93"/>
      <c r="J98" s="29"/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31" s="2" customFormat="1" ht="6.95" hidden="1" customHeight="1">
      <c r="A99" s="29"/>
      <c r="B99" s="44"/>
      <c r="C99" s="45"/>
      <c r="D99" s="45"/>
      <c r="E99" s="45"/>
      <c r="F99" s="45"/>
      <c r="G99" s="45"/>
      <c r="H99" s="45"/>
      <c r="I99" s="117"/>
      <c r="J99" s="45"/>
      <c r="K99" s="45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31" ht="11.25" hidden="1"/>
    <row r="101" spans="1:31" ht="11.25" hidden="1"/>
    <row r="102" spans="1:31" ht="11.25" hidden="1"/>
    <row r="103" spans="1:31" s="2" customFormat="1" ht="6.95" customHeight="1">
      <c r="A103" s="29"/>
      <c r="B103" s="46"/>
      <c r="C103" s="47"/>
      <c r="D103" s="47"/>
      <c r="E103" s="47"/>
      <c r="F103" s="47"/>
      <c r="G103" s="47"/>
      <c r="H103" s="47"/>
      <c r="I103" s="118"/>
      <c r="J103" s="47"/>
      <c r="K103" s="47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24.95" customHeight="1">
      <c r="A104" s="29"/>
      <c r="B104" s="30"/>
      <c r="C104" s="18" t="s">
        <v>181</v>
      </c>
      <c r="D104" s="29"/>
      <c r="E104" s="29"/>
      <c r="F104" s="29"/>
      <c r="G104" s="29"/>
      <c r="H104" s="29"/>
      <c r="I104" s="93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5" customHeight="1">
      <c r="A105" s="29"/>
      <c r="B105" s="30"/>
      <c r="C105" s="29"/>
      <c r="D105" s="29"/>
      <c r="E105" s="29"/>
      <c r="F105" s="29"/>
      <c r="G105" s="29"/>
      <c r="H105" s="29"/>
      <c r="I105" s="93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12" customHeight="1">
      <c r="A106" s="29"/>
      <c r="B106" s="30"/>
      <c r="C106" s="24" t="s">
        <v>16</v>
      </c>
      <c r="D106" s="29"/>
      <c r="E106" s="29"/>
      <c r="F106" s="29"/>
      <c r="G106" s="29"/>
      <c r="H106" s="29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6.5" customHeight="1">
      <c r="A107" s="29"/>
      <c r="B107" s="30"/>
      <c r="C107" s="29"/>
      <c r="D107" s="29"/>
      <c r="E107" s="223" t="str">
        <f>E7</f>
        <v>Revitalizace polyfunkčního bytového domu- ul.Petra Křičky č.p.3106, 3373 - Ostrava</v>
      </c>
      <c r="F107" s="224"/>
      <c r="G107" s="224"/>
      <c r="H107" s="224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>
      <c r="A108" s="29"/>
      <c r="B108" s="30"/>
      <c r="C108" s="24" t="s">
        <v>154</v>
      </c>
      <c r="D108" s="29"/>
      <c r="E108" s="29"/>
      <c r="F108" s="29"/>
      <c r="G108" s="29"/>
      <c r="H108" s="29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>
      <c r="A109" s="29"/>
      <c r="B109" s="30"/>
      <c r="C109" s="29"/>
      <c r="D109" s="29"/>
      <c r="E109" s="210" t="str">
        <f>E9</f>
        <v>0636 - BD č.p.3373 - MaR - č.p.24 - Uznatelné náklady</v>
      </c>
      <c r="F109" s="225"/>
      <c r="G109" s="225"/>
      <c r="H109" s="225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21</v>
      </c>
      <c r="D111" s="29"/>
      <c r="E111" s="29"/>
      <c r="F111" s="22" t="str">
        <f>F12</f>
        <v xml:space="preserve"> </v>
      </c>
      <c r="G111" s="29"/>
      <c r="H111" s="29"/>
      <c r="I111" s="94" t="s">
        <v>23</v>
      </c>
      <c r="J111" s="52" t="str">
        <f>IF(J12="","",J12)</f>
        <v>6. 3. 2020</v>
      </c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5.2" customHeight="1">
      <c r="A113" s="29"/>
      <c r="B113" s="30"/>
      <c r="C113" s="24" t="s">
        <v>25</v>
      </c>
      <c r="D113" s="29"/>
      <c r="E113" s="29"/>
      <c r="F113" s="22" t="str">
        <f>E15</f>
        <v xml:space="preserve"> </v>
      </c>
      <c r="G113" s="29"/>
      <c r="H113" s="29"/>
      <c r="I113" s="94" t="s">
        <v>31</v>
      </c>
      <c r="J113" s="27" t="str">
        <f>E21</f>
        <v>MS-projekce s.r.o.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2" customHeight="1">
      <c r="A114" s="29"/>
      <c r="B114" s="30"/>
      <c r="C114" s="24" t="s">
        <v>29</v>
      </c>
      <c r="D114" s="29"/>
      <c r="E114" s="29"/>
      <c r="F114" s="22" t="str">
        <f>IF(E18="","",E18)</f>
        <v>Vyplň údaj</v>
      </c>
      <c r="G114" s="29"/>
      <c r="H114" s="29"/>
      <c r="I114" s="94" t="s">
        <v>36</v>
      </c>
      <c r="J114" s="27" t="str">
        <f>E24</f>
        <v/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0.35" customHeight="1">
      <c r="A115" s="29"/>
      <c r="B115" s="30"/>
      <c r="C115" s="29"/>
      <c r="D115" s="29"/>
      <c r="E115" s="29"/>
      <c r="F115" s="29"/>
      <c r="G115" s="29"/>
      <c r="H115" s="29"/>
      <c r="I115" s="93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11" customFormat="1" ht="29.25" customHeight="1">
      <c r="A116" s="133"/>
      <c r="B116" s="134"/>
      <c r="C116" s="135" t="s">
        <v>182</v>
      </c>
      <c r="D116" s="136" t="s">
        <v>64</v>
      </c>
      <c r="E116" s="136" t="s">
        <v>60</v>
      </c>
      <c r="F116" s="136" t="s">
        <v>61</v>
      </c>
      <c r="G116" s="136" t="s">
        <v>183</v>
      </c>
      <c r="H116" s="136" t="s">
        <v>184</v>
      </c>
      <c r="I116" s="137" t="s">
        <v>185</v>
      </c>
      <c r="J116" s="138" t="s">
        <v>158</v>
      </c>
      <c r="K116" s="139" t="s">
        <v>186</v>
      </c>
      <c r="L116" s="140"/>
      <c r="M116" s="59" t="s">
        <v>1</v>
      </c>
      <c r="N116" s="60" t="s">
        <v>43</v>
      </c>
      <c r="O116" s="60" t="s">
        <v>187</v>
      </c>
      <c r="P116" s="60" t="s">
        <v>188</v>
      </c>
      <c r="Q116" s="60" t="s">
        <v>189</v>
      </c>
      <c r="R116" s="60" t="s">
        <v>190</v>
      </c>
      <c r="S116" s="60" t="s">
        <v>191</v>
      </c>
      <c r="T116" s="61" t="s">
        <v>192</v>
      </c>
      <c r="U116" s="133"/>
      <c r="V116" s="133"/>
      <c r="W116" s="133"/>
      <c r="X116" s="133"/>
      <c r="Y116" s="133"/>
      <c r="Z116" s="133"/>
      <c r="AA116" s="133"/>
      <c r="AB116" s="133"/>
      <c r="AC116" s="133"/>
      <c r="AD116" s="133"/>
      <c r="AE116" s="133"/>
    </row>
    <row r="117" spans="1:65" s="2" customFormat="1" ht="22.9" customHeight="1">
      <c r="A117" s="29"/>
      <c r="B117" s="30"/>
      <c r="C117" s="66" t="s">
        <v>193</v>
      </c>
      <c r="D117" s="29"/>
      <c r="E117" s="29"/>
      <c r="F117" s="29"/>
      <c r="G117" s="29"/>
      <c r="H117" s="29"/>
      <c r="I117" s="93"/>
      <c r="J117" s="141">
        <f>BK117</f>
        <v>0</v>
      </c>
      <c r="K117" s="29"/>
      <c r="L117" s="30"/>
      <c r="M117" s="62"/>
      <c r="N117" s="53"/>
      <c r="O117" s="63"/>
      <c r="P117" s="142">
        <f>P118</f>
        <v>0</v>
      </c>
      <c r="Q117" s="63"/>
      <c r="R117" s="142">
        <f>R118</f>
        <v>0</v>
      </c>
      <c r="S117" s="63"/>
      <c r="T117" s="143">
        <f>T118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4" t="s">
        <v>78</v>
      </c>
      <c r="AU117" s="14" t="s">
        <v>160</v>
      </c>
      <c r="BK117" s="144">
        <f>BK118</f>
        <v>0</v>
      </c>
    </row>
    <row r="118" spans="1:65" s="12" customFormat="1" ht="25.9" customHeight="1">
      <c r="B118" s="145"/>
      <c r="D118" s="146" t="s">
        <v>78</v>
      </c>
      <c r="E118" s="147" t="s">
        <v>2608</v>
      </c>
      <c r="F118" s="147" t="s">
        <v>2609</v>
      </c>
      <c r="I118" s="148"/>
      <c r="J118" s="149">
        <f>BK118</f>
        <v>0</v>
      </c>
      <c r="L118" s="145"/>
      <c r="M118" s="150"/>
      <c r="N118" s="151"/>
      <c r="O118" s="151"/>
      <c r="P118" s="152">
        <f>SUM(P119:P133)</f>
        <v>0</v>
      </c>
      <c r="Q118" s="151"/>
      <c r="R118" s="152">
        <f>SUM(R119:R133)</f>
        <v>0</v>
      </c>
      <c r="S118" s="151"/>
      <c r="T118" s="153">
        <f>SUM(T119:T133)</f>
        <v>0</v>
      </c>
      <c r="AR118" s="146" t="s">
        <v>87</v>
      </c>
      <c r="AT118" s="154" t="s">
        <v>78</v>
      </c>
      <c r="AU118" s="154" t="s">
        <v>79</v>
      </c>
      <c r="AY118" s="146" t="s">
        <v>196</v>
      </c>
      <c r="BK118" s="155">
        <f>SUM(BK119:BK133)</f>
        <v>0</v>
      </c>
    </row>
    <row r="119" spans="1:65" s="2" customFormat="1" ht="16.5" customHeight="1">
      <c r="A119" s="29"/>
      <c r="B119" s="158"/>
      <c r="C119" s="159" t="s">
        <v>87</v>
      </c>
      <c r="D119" s="159" t="s">
        <v>199</v>
      </c>
      <c r="E119" s="160" t="s">
        <v>2610</v>
      </c>
      <c r="F119" s="161" t="s">
        <v>2611</v>
      </c>
      <c r="G119" s="162" t="s">
        <v>2292</v>
      </c>
      <c r="H119" s="163">
        <v>1</v>
      </c>
      <c r="I119" s="164"/>
      <c r="J119" s="165">
        <f t="shared" ref="J119:J133" si="0">ROUND(I119*H119,2)</f>
        <v>0</v>
      </c>
      <c r="K119" s="166"/>
      <c r="L119" s="30"/>
      <c r="M119" s="167" t="s">
        <v>1</v>
      </c>
      <c r="N119" s="168" t="s">
        <v>45</v>
      </c>
      <c r="O119" s="55"/>
      <c r="P119" s="169">
        <f t="shared" ref="P119:P133" si="1">O119*H119</f>
        <v>0</v>
      </c>
      <c r="Q119" s="169">
        <v>0</v>
      </c>
      <c r="R119" s="169">
        <f t="shared" ref="R119:R133" si="2">Q119*H119</f>
        <v>0</v>
      </c>
      <c r="S119" s="169">
        <v>0</v>
      </c>
      <c r="T119" s="170">
        <f t="shared" ref="T119:T133" si="3"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71" t="s">
        <v>203</v>
      </c>
      <c r="AT119" s="171" t="s">
        <v>199</v>
      </c>
      <c r="AU119" s="171" t="s">
        <v>87</v>
      </c>
      <c r="AY119" s="14" t="s">
        <v>196</v>
      </c>
      <c r="BE119" s="172">
        <f t="shared" ref="BE119:BE133" si="4">IF(N119="základní",J119,0)</f>
        <v>0</v>
      </c>
      <c r="BF119" s="172">
        <f t="shared" ref="BF119:BF133" si="5">IF(N119="snížená",J119,0)</f>
        <v>0</v>
      </c>
      <c r="BG119" s="172">
        <f t="shared" ref="BG119:BG133" si="6">IF(N119="zákl. přenesená",J119,0)</f>
        <v>0</v>
      </c>
      <c r="BH119" s="172">
        <f t="shared" ref="BH119:BH133" si="7">IF(N119="sníž. přenesená",J119,0)</f>
        <v>0</v>
      </c>
      <c r="BI119" s="172">
        <f t="shared" ref="BI119:BI133" si="8">IF(N119="nulová",J119,0)</f>
        <v>0</v>
      </c>
      <c r="BJ119" s="14" t="s">
        <v>204</v>
      </c>
      <c r="BK119" s="172">
        <f t="shared" ref="BK119:BK133" si="9">ROUND(I119*H119,2)</f>
        <v>0</v>
      </c>
      <c r="BL119" s="14" t="s">
        <v>203</v>
      </c>
      <c r="BM119" s="171" t="s">
        <v>204</v>
      </c>
    </row>
    <row r="120" spans="1:65" s="2" customFormat="1" ht="16.5" customHeight="1">
      <c r="A120" s="29"/>
      <c r="B120" s="158"/>
      <c r="C120" s="159" t="s">
        <v>204</v>
      </c>
      <c r="D120" s="159" t="s">
        <v>199</v>
      </c>
      <c r="E120" s="160" t="s">
        <v>2612</v>
      </c>
      <c r="F120" s="161" t="s">
        <v>2613</v>
      </c>
      <c r="G120" s="162" t="s">
        <v>1058</v>
      </c>
      <c r="H120" s="163">
        <v>1</v>
      </c>
      <c r="I120" s="164"/>
      <c r="J120" s="165">
        <f t="shared" si="0"/>
        <v>0</v>
      </c>
      <c r="K120" s="166"/>
      <c r="L120" s="30"/>
      <c r="M120" s="167" t="s">
        <v>1</v>
      </c>
      <c r="N120" s="168" t="s">
        <v>45</v>
      </c>
      <c r="O120" s="55"/>
      <c r="P120" s="169">
        <f t="shared" si="1"/>
        <v>0</v>
      </c>
      <c r="Q120" s="169">
        <v>0</v>
      </c>
      <c r="R120" s="169">
        <f t="shared" si="2"/>
        <v>0</v>
      </c>
      <c r="S120" s="169">
        <v>0</v>
      </c>
      <c r="T120" s="170">
        <f t="shared" si="3"/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71" t="s">
        <v>203</v>
      </c>
      <c r="AT120" s="171" t="s">
        <v>199</v>
      </c>
      <c r="AU120" s="171" t="s">
        <v>87</v>
      </c>
      <c r="AY120" s="14" t="s">
        <v>196</v>
      </c>
      <c r="BE120" s="172">
        <f t="shared" si="4"/>
        <v>0</v>
      </c>
      <c r="BF120" s="172">
        <f t="shared" si="5"/>
        <v>0</v>
      </c>
      <c r="BG120" s="172">
        <f t="shared" si="6"/>
        <v>0</v>
      </c>
      <c r="BH120" s="172">
        <f t="shared" si="7"/>
        <v>0</v>
      </c>
      <c r="BI120" s="172">
        <f t="shared" si="8"/>
        <v>0</v>
      </c>
      <c r="BJ120" s="14" t="s">
        <v>204</v>
      </c>
      <c r="BK120" s="172">
        <f t="shared" si="9"/>
        <v>0</v>
      </c>
      <c r="BL120" s="14" t="s">
        <v>203</v>
      </c>
      <c r="BM120" s="171" t="s">
        <v>203</v>
      </c>
    </row>
    <row r="121" spans="1:65" s="2" customFormat="1" ht="16.5" customHeight="1">
      <c r="A121" s="29"/>
      <c r="B121" s="158"/>
      <c r="C121" s="159" t="s">
        <v>197</v>
      </c>
      <c r="D121" s="159" t="s">
        <v>199</v>
      </c>
      <c r="E121" s="160" t="s">
        <v>2614</v>
      </c>
      <c r="F121" s="161" t="s">
        <v>2615</v>
      </c>
      <c r="G121" s="162" t="s">
        <v>2292</v>
      </c>
      <c r="H121" s="163">
        <v>1</v>
      </c>
      <c r="I121" s="164"/>
      <c r="J121" s="165">
        <f t="shared" si="0"/>
        <v>0</v>
      </c>
      <c r="K121" s="166"/>
      <c r="L121" s="30"/>
      <c r="M121" s="167" t="s">
        <v>1</v>
      </c>
      <c r="N121" s="168" t="s">
        <v>45</v>
      </c>
      <c r="O121" s="55"/>
      <c r="P121" s="169">
        <f t="shared" si="1"/>
        <v>0</v>
      </c>
      <c r="Q121" s="169">
        <v>0</v>
      </c>
      <c r="R121" s="169">
        <f t="shared" si="2"/>
        <v>0</v>
      </c>
      <c r="S121" s="169">
        <v>0</v>
      </c>
      <c r="T121" s="170">
        <f t="shared" si="3"/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71" t="s">
        <v>203</v>
      </c>
      <c r="AT121" s="171" t="s">
        <v>199</v>
      </c>
      <c r="AU121" s="171" t="s">
        <v>87</v>
      </c>
      <c r="AY121" s="14" t="s">
        <v>196</v>
      </c>
      <c r="BE121" s="172">
        <f t="shared" si="4"/>
        <v>0</v>
      </c>
      <c r="BF121" s="172">
        <f t="shared" si="5"/>
        <v>0</v>
      </c>
      <c r="BG121" s="172">
        <f t="shared" si="6"/>
        <v>0</v>
      </c>
      <c r="BH121" s="172">
        <f t="shared" si="7"/>
        <v>0</v>
      </c>
      <c r="BI121" s="172">
        <f t="shared" si="8"/>
        <v>0</v>
      </c>
      <c r="BJ121" s="14" t="s">
        <v>204</v>
      </c>
      <c r="BK121" s="172">
        <f t="shared" si="9"/>
        <v>0</v>
      </c>
      <c r="BL121" s="14" t="s">
        <v>203</v>
      </c>
      <c r="BM121" s="171" t="s">
        <v>224</v>
      </c>
    </row>
    <row r="122" spans="1:65" s="2" customFormat="1" ht="16.5" customHeight="1">
      <c r="A122" s="29"/>
      <c r="B122" s="158"/>
      <c r="C122" s="159" t="s">
        <v>203</v>
      </c>
      <c r="D122" s="159" t="s">
        <v>199</v>
      </c>
      <c r="E122" s="160" t="s">
        <v>2616</v>
      </c>
      <c r="F122" s="161" t="s">
        <v>2617</v>
      </c>
      <c r="G122" s="162" t="s">
        <v>2292</v>
      </c>
      <c r="H122" s="163">
        <v>1</v>
      </c>
      <c r="I122" s="164"/>
      <c r="J122" s="165">
        <f t="shared" si="0"/>
        <v>0</v>
      </c>
      <c r="K122" s="166"/>
      <c r="L122" s="30"/>
      <c r="M122" s="167" t="s">
        <v>1</v>
      </c>
      <c r="N122" s="168" t="s">
        <v>45</v>
      </c>
      <c r="O122" s="55"/>
      <c r="P122" s="169">
        <f t="shared" si="1"/>
        <v>0</v>
      </c>
      <c r="Q122" s="169">
        <v>0</v>
      </c>
      <c r="R122" s="169">
        <f t="shared" si="2"/>
        <v>0</v>
      </c>
      <c r="S122" s="169">
        <v>0</v>
      </c>
      <c r="T122" s="170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71" t="s">
        <v>203</v>
      </c>
      <c r="AT122" s="171" t="s">
        <v>199</v>
      </c>
      <c r="AU122" s="171" t="s">
        <v>87</v>
      </c>
      <c r="AY122" s="14" t="s">
        <v>196</v>
      </c>
      <c r="BE122" s="172">
        <f t="shared" si="4"/>
        <v>0</v>
      </c>
      <c r="BF122" s="172">
        <f t="shared" si="5"/>
        <v>0</v>
      </c>
      <c r="BG122" s="172">
        <f t="shared" si="6"/>
        <v>0</v>
      </c>
      <c r="BH122" s="172">
        <f t="shared" si="7"/>
        <v>0</v>
      </c>
      <c r="BI122" s="172">
        <f t="shared" si="8"/>
        <v>0</v>
      </c>
      <c r="BJ122" s="14" t="s">
        <v>204</v>
      </c>
      <c r="BK122" s="172">
        <f t="shared" si="9"/>
        <v>0</v>
      </c>
      <c r="BL122" s="14" t="s">
        <v>203</v>
      </c>
      <c r="BM122" s="171" t="s">
        <v>217</v>
      </c>
    </row>
    <row r="123" spans="1:65" s="2" customFormat="1" ht="16.5" customHeight="1">
      <c r="A123" s="29"/>
      <c r="B123" s="158"/>
      <c r="C123" s="159" t="s">
        <v>219</v>
      </c>
      <c r="D123" s="159" t="s">
        <v>199</v>
      </c>
      <c r="E123" s="160" t="s">
        <v>2618</v>
      </c>
      <c r="F123" s="161" t="s">
        <v>2619</v>
      </c>
      <c r="G123" s="162" t="s">
        <v>2292</v>
      </c>
      <c r="H123" s="163">
        <v>1</v>
      </c>
      <c r="I123" s="164"/>
      <c r="J123" s="165">
        <f t="shared" si="0"/>
        <v>0</v>
      </c>
      <c r="K123" s="166"/>
      <c r="L123" s="30"/>
      <c r="M123" s="167" t="s">
        <v>1</v>
      </c>
      <c r="N123" s="168" t="s">
        <v>45</v>
      </c>
      <c r="O123" s="55"/>
      <c r="P123" s="169">
        <f t="shared" si="1"/>
        <v>0</v>
      </c>
      <c r="Q123" s="169">
        <v>0</v>
      </c>
      <c r="R123" s="169">
        <f t="shared" si="2"/>
        <v>0</v>
      </c>
      <c r="S123" s="169">
        <v>0</v>
      </c>
      <c r="T123" s="170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71" t="s">
        <v>203</v>
      </c>
      <c r="AT123" s="171" t="s">
        <v>199</v>
      </c>
      <c r="AU123" s="171" t="s">
        <v>87</v>
      </c>
      <c r="AY123" s="14" t="s">
        <v>196</v>
      </c>
      <c r="BE123" s="172">
        <f t="shared" si="4"/>
        <v>0</v>
      </c>
      <c r="BF123" s="172">
        <f t="shared" si="5"/>
        <v>0</v>
      </c>
      <c r="BG123" s="172">
        <f t="shared" si="6"/>
        <v>0</v>
      </c>
      <c r="BH123" s="172">
        <f t="shared" si="7"/>
        <v>0</v>
      </c>
      <c r="BI123" s="172">
        <f t="shared" si="8"/>
        <v>0</v>
      </c>
      <c r="BJ123" s="14" t="s">
        <v>204</v>
      </c>
      <c r="BK123" s="172">
        <f t="shared" si="9"/>
        <v>0</v>
      </c>
      <c r="BL123" s="14" t="s">
        <v>203</v>
      </c>
      <c r="BM123" s="171" t="s">
        <v>241</v>
      </c>
    </row>
    <row r="124" spans="1:65" s="2" customFormat="1" ht="16.5" customHeight="1">
      <c r="A124" s="29"/>
      <c r="B124" s="158"/>
      <c r="C124" s="159" t="s">
        <v>224</v>
      </c>
      <c r="D124" s="159" t="s">
        <v>199</v>
      </c>
      <c r="E124" s="160" t="s">
        <v>2620</v>
      </c>
      <c r="F124" s="161" t="s">
        <v>2621</v>
      </c>
      <c r="G124" s="162" t="s">
        <v>2292</v>
      </c>
      <c r="H124" s="163">
        <v>1</v>
      </c>
      <c r="I124" s="164"/>
      <c r="J124" s="165">
        <f t="shared" si="0"/>
        <v>0</v>
      </c>
      <c r="K124" s="166"/>
      <c r="L124" s="30"/>
      <c r="M124" s="167" t="s">
        <v>1</v>
      </c>
      <c r="N124" s="168" t="s">
        <v>45</v>
      </c>
      <c r="O124" s="55"/>
      <c r="P124" s="169">
        <f t="shared" si="1"/>
        <v>0</v>
      </c>
      <c r="Q124" s="169">
        <v>0</v>
      </c>
      <c r="R124" s="169">
        <f t="shared" si="2"/>
        <v>0</v>
      </c>
      <c r="S124" s="169">
        <v>0</v>
      </c>
      <c r="T124" s="170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71" t="s">
        <v>203</v>
      </c>
      <c r="AT124" s="171" t="s">
        <v>199</v>
      </c>
      <c r="AU124" s="171" t="s">
        <v>87</v>
      </c>
      <c r="AY124" s="14" t="s">
        <v>196</v>
      </c>
      <c r="BE124" s="172">
        <f t="shared" si="4"/>
        <v>0</v>
      </c>
      <c r="BF124" s="172">
        <f t="shared" si="5"/>
        <v>0</v>
      </c>
      <c r="BG124" s="172">
        <f t="shared" si="6"/>
        <v>0</v>
      </c>
      <c r="BH124" s="172">
        <f t="shared" si="7"/>
        <v>0</v>
      </c>
      <c r="BI124" s="172">
        <f t="shared" si="8"/>
        <v>0</v>
      </c>
      <c r="BJ124" s="14" t="s">
        <v>204</v>
      </c>
      <c r="BK124" s="172">
        <f t="shared" si="9"/>
        <v>0</v>
      </c>
      <c r="BL124" s="14" t="s">
        <v>203</v>
      </c>
      <c r="BM124" s="171" t="s">
        <v>249</v>
      </c>
    </row>
    <row r="125" spans="1:65" s="2" customFormat="1" ht="16.5" customHeight="1">
      <c r="A125" s="29"/>
      <c r="B125" s="158"/>
      <c r="C125" s="159" t="s">
        <v>228</v>
      </c>
      <c r="D125" s="159" t="s">
        <v>199</v>
      </c>
      <c r="E125" s="160" t="s">
        <v>2622</v>
      </c>
      <c r="F125" s="161" t="s">
        <v>2623</v>
      </c>
      <c r="G125" s="162" t="s">
        <v>2292</v>
      </c>
      <c r="H125" s="163">
        <v>1</v>
      </c>
      <c r="I125" s="164"/>
      <c r="J125" s="165">
        <f t="shared" si="0"/>
        <v>0</v>
      </c>
      <c r="K125" s="166"/>
      <c r="L125" s="30"/>
      <c r="M125" s="167" t="s">
        <v>1</v>
      </c>
      <c r="N125" s="168" t="s">
        <v>45</v>
      </c>
      <c r="O125" s="55"/>
      <c r="P125" s="169">
        <f t="shared" si="1"/>
        <v>0</v>
      </c>
      <c r="Q125" s="169">
        <v>0</v>
      </c>
      <c r="R125" s="169">
        <f t="shared" si="2"/>
        <v>0</v>
      </c>
      <c r="S125" s="169">
        <v>0</v>
      </c>
      <c r="T125" s="170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1" t="s">
        <v>203</v>
      </c>
      <c r="AT125" s="171" t="s">
        <v>199</v>
      </c>
      <c r="AU125" s="171" t="s">
        <v>87</v>
      </c>
      <c r="AY125" s="14" t="s">
        <v>196</v>
      </c>
      <c r="BE125" s="172">
        <f t="shared" si="4"/>
        <v>0</v>
      </c>
      <c r="BF125" s="172">
        <f t="shared" si="5"/>
        <v>0</v>
      </c>
      <c r="BG125" s="172">
        <f t="shared" si="6"/>
        <v>0</v>
      </c>
      <c r="BH125" s="172">
        <f t="shared" si="7"/>
        <v>0</v>
      </c>
      <c r="BI125" s="172">
        <f t="shared" si="8"/>
        <v>0</v>
      </c>
      <c r="BJ125" s="14" t="s">
        <v>204</v>
      </c>
      <c r="BK125" s="172">
        <f t="shared" si="9"/>
        <v>0</v>
      </c>
      <c r="BL125" s="14" t="s">
        <v>203</v>
      </c>
      <c r="BM125" s="171" t="s">
        <v>257</v>
      </c>
    </row>
    <row r="126" spans="1:65" s="2" customFormat="1" ht="16.5" customHeight="1">
      <c r="A126" s="29"/>
      <c r="B126" s="158"/>
      <c r="C126" s="159" t="s">
        <v>237</v>
      </c>
      <c r="D126" s="159" t="s">
        <v>199</v>
      </c>
      <c r="E126" s="160" t="s">
        <v>2624</v>
      </c>
      <c r="F126" s="161" t="s">
        <v>2625</v>
      </c>
      <c r="G126" s="162" t="s">
        <v>2292</v>
      </c>
      <c r="H126" s="163">
        <v>1</v>
      </c>
      <c r="I126" s="164"/>
      <c r="J126" s="165">
        <f t="shared" si="0"/>
        <v>0</v>
      </c>
      <c r="K126" s="166"/>
      <c r="L126" s="30"/>
      <c r="M126" s="167" t="s">
        <v>1</v>
      </c>
      <c r="N126" s="168" t="s">
        <v>45</v>
      </c>
      <c r="O126" s="55"/>
      <c r="P126" s="169">
        <f t="shared" si="1"/>
        <v>0</v>
      </c>
      <c r="Q126" s="169">
        <v>0</v>
      </c>
      <c r="R126" s="169">
        <f t="shared" si="2"/>
        <v>0</v>
      </c>
      <c r="S126" s="169">
        <v>0</v>
      </c>
      <c r="T126" s="170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71" t="s">
        <v>203</v>
      </c>
      <c r="AT126" s="171" t="s">
        <v>199</v>
      </c>
      <c r="AU126" s="171" t="s">
        <v>87</v>
      </c>
      <c r="AY126" s="14" t="s">
        <v>196</v>
      </c>
      <c r="BE126" s="172">
        <f t="shared" si="4"/>
        <v>0</v>
      </c>
      <c r="BF126" s="172">
        <f t="shared" si="5"/>
        <v>0</v>
      </c>
      <c r="BG126" s="172">
        <f t="shared" si="6"/>
        <v>0</v>
      </c>
      <c r="BH126" s="172">
        <f t="shared" si="7"/>
        <v>0</v>
      </c>
      <c r="BI126" s="172">
        <f t="shared" si="8"/>
        <v>0</v>
      </c>
      <c r="BJ126" s="14" t="s">
        <v>204</v>
      </c>
      <c r="BK126" s="172">
        <f t="shared" si="9"/>
        <v>0</v>
      </c>
      <c r="BL126" s="14" t="s">
        <v>203</v>
      </c>
      <c r="BM126" s="171" t="s">
        <v>265</v>
      </c>
    </row>
    <row r="127" spans="1:65" s="2" customFormat="1" ht="16.5" customHeight="1">
      <c r="A127" s="29"/>
      <c r="B127" s="158"/>
      <c r="C127" s="159" t="s">
        <v>245</v>
      </c>
      <c r="D127" s="159" t="s">
        <v>199</v>
      </c>
      <c r="E127" s="160" t="s">
        <v>2626</v>
      </c>
      <c r="F127" s="161" t="s">
        <v>2627</v>
      </c>
      <c r="G127" s="162" t="s">
        <v>222</v>
      </c>
      <c r="H127" s="163">
        <v>32</v>
      </c>
      <c r="I127" s="164"/>
      <c r="J127" s="165">
        <f t="shared" si="0"/>
        <v>0</v>
      </c>
      <c r="K127" s="166"/>
      <c r="L127" s="30"/>
      <c r="M127" s="167" t="s">
        <v>1</v>
      </c>
      <c r="N127" s="168" t="s">
        <v>45</v>
      </c>
      <c r="O127" s="55"/>
      <c r="P127" s="169">
        <f t="shared" si="1"/>
        <v>0</v>
      </c>
      <c r="Q127" s="169">
        <v>0</v>
      </c>
      <c r="R127" s="169">
        <f t="shared" si="2"/>
        <v>0</v>
      </c>
      <c r="S127" s="169">
        <v>0</v>
      </c>
      <c r="T127" s="170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1" t="s">
        <v>203</v>
      </c>
      <c r="AT127" s="171" t="s">
        <v>199</v>
      </c>
      <c r="AU127" s="171" t="s">
        <v>87</v>
      </c>
      <c r="AY127" s="14" t="s">
        <v>196</v>
      </c>
      <c r="BE127" s="172">
        <f t="shared" si="4"/>
        <v>0</v>
      </c>
      <c r="BF127" s="172">
        <f t="shared" si="5"/>
        <v>0</v>
      </c>
      <c r="BG127" s="172">
        <f t="shared" si="6"/>
        <v>0</v>
      </c>
      <c r="BH127" s="172">
        <f t="shared" si="7"/>
        <v>0</v>
      </c>
      <c r="BI127" s="172">
        <f t="shared" si="8"/>
        <v>0</v>
      </c>
      <c r="BJ127" s="14" t="s">
        <v>204</v>
      </c>
      <c r="BK127" s="172">
        <f t="shared" si="9"/>
        <v>0</v>
      </c>
      <c r="BL127" s="14" t="s">
        <v>203</v>
      </c>
      <c r="BM127" s="171" t="s">
        <v>271</v>
      </c>
    </row>
    <row r="128" spans="1:65" s="2" customFormat="1" ht="16.5" customHeight="1">
      <c r="A128" s="29"/>
      <c r="B128" s="158"/>
      <c r="C128" s="159" t="s">
        <v>249</v>
      </c>
      <c r="D128" s="159" t="s">
        <v>199</v>
      </c>
      <c r="E128" s="160" t="s">
        <v>2628</v>
      </c>
      <c r="F128" s="161" t="s">
        <v>2629</v>
      </c>
      <c r="G128" s="162" t="s">
        <v>2292</v>
      </c>
      <c r="H128" s="163">
        <v>1</v>
      </c>
      <c r="I128" s="164"/>
      <c r="J128" s="165">
        <f t="shared" si="0"/>
        <v>0</v>
      </c>
      <c r="K128" s="166"/>
      <c r="L128" s="30"/>
      <c r="M128" s="167" t="s">
        <v>1</v>
      </c>
      <c r="N128" s="168" t="s">
        <v>45</v>
      </c>
      <c r="O128" s="55"/>
      <c r="P128" s="169">
        <f t="shared" si="1"/>
        <v>0</v>
      </c>
      <c r="Q128" s="169">
        <v>0</v>
      </c>
      <c r="R128" s="169">
        <f t="shared" si="2"/>
        <v>0</v>
      </c>
      <c r="S128" s="169">
        <v>0</v>
      </c>
      <c r="T128" s="170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71" t="s">
        <v>203</v>
      </c>
      <c r="AT128" s="171" t="s">
        <v>199</v>
      </c>
      <c r="AU128" s="171" t="s">
        <v>87</v>
      </c>
      <c r="AY128" s="14" t="s">
        <v>196</v>
      </c>
      <c r="BE128" s="172">
        <f t="shared" si="4"/>
        <v>0</v>
      </c>
      <c r="BF128" s="172">
        <f t="shared" si="5"/>
        <v>0</v>
      </c>
      <c r="BG128" s="172">
        <f t="shared" si="6"/>
        <v>0</v>
      </c>
      <c r="BH128" s="172">
        <f t="shared" si="7"/>
        <v>0</v>
      </c>
      <c r="BI128" s="172">
        <f t="shared" si="8"/>
        <v>0</v>
      </c>
      <c r="BJ128" s="14" t="s">
        <v>204</v>
      </c>
      <c r="BK128" s="172">
        <f t="shared" si="9"/>
        <v>0</v>
      </c>
      <c r="BL128" s="14" t="s">
        <v>203</v>
      </c>
      <c r="BM128" s="171" t="s">
        <v>279</v>
      </c>
    </row>
    <row r="129" spans="1:65" s="2" customFormat="1" ht="16.5" customHeight="1">
      <c r="A129" s="29"/>
      <c r="B129" s="158"/>
      <c r="C129" s="159" t="s">
        <v>253</v>
      </c>
      <c r="D129" s="159" t="s">
        <v>199</v>
      </c>
      <c r="E129" s="160" t="s">
        <v>2630</v>
      </c>
      <c r="F129" s="161" t="s">
        <v>2631</v>
      </c>
      <c r="G129" s="162" t="s">
        <v>2292</v>
      </c>
      <c r="H129" s="163">
        <v>1</v>
      </c>
      <c r="I129" s="164"/>
      <c r="J129" s="165">
        <f t="shared" si="0"/>
        <v>0</v>
      </c>
      <c r="K129" s="166"/>
      <c r="L129" s="30"/>
      <c r="M129" s="167" t="s">
        <v>1</v>
      </c>
      <c r="N129" s="168" t="s">
        <v>45</v>
      </c>
      <c r="O129" s="55"/>
      <c r="P129" s="169">
        <f t="shared" si="1"/>
        <v>0</v>
      </c>
      <c r="Q129" s="169">
        <v>0</v>
      </c>
      <c r="R129" s="169">
        <f t="shared" si="2"/>
        <v>0</v>
      </c>
      <c r="S129" s="169">
        <v>0</v>
      </c>
      <c r="T129" s="170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1" t="s">
        <v>203</v>
      </c>
      <c r="AT129" s="171" t="s">
        <v>199</v>
      </c>
      <c r="AU129" s="171" t="s">
        <v>87</v>
      </c>
      <c r="AY129" s="14" t="s">
        <v>196</v>
      </c>
      <c r="BE129" s="172">
        <f t="shared" si="4"/>
        <v>0</v>
      </c>
      <c r="BF129" s="172">
        <f t="shared" si="5"/>
        <v>0</v>
      </c>
      <c r="BG129" s="172">
        <f t="shared" si="6"/>
        <v>0</v>
      </c>
      <c r="BH129" s="172">
        <f t="shared" si="7"/>
        <v>0</v>
      </c>
      <c r="BI129" s="172">
        <f t="shared" si="8"/>
        <v>0</v>
      </c>
      <c r="BJ129" s="14" t="s">
        <v>204</v>
      </c>
      <c r="BK129" s="172">
        <f t="shared" si="9"/>
        <v>0</v>
      </c>
      <c r="BL129" s="14" t="s">
        <v>203</v>
      </c>
      <c r="BM129" s="171" t="s">
        <v>286</v>
      </c>
    </row>
    <row r="130" spans="1:65" s="2" customFormat="1" ht="16.5" customHeight="1">
      <c r="A130" s="29"/>
      <c r="B130" s="158"/>
      <c r="C130" s="159" t="s">
        <v>257</v>
      </c>
      <c r="D130" s="159" t="s">
        <v>199</v>
      </c>
      <c r="E130" s="160" t="s">
        <v>2632</v>
      </c>
      <c r="F130" s="161" t="s">
        <v>2633</v>
      </c>
      <c r="G130" s="162" t="s">
        <v>2292</v>
      </c>
      <c r="H130" s="163">
        <v>1</v>
      </c>
      <c r="I130" s="164"/>
      <c r="J130" s="165">
        <f t="shared" si="0"/>
        <v>0</v>
      </c>
      <c r="K130" s="166"/>
      <c r="L130" s="30"/>
      <c r="M130" s="167" t="s">
        <v>1</v>
      </c>
      <c r="N130" s="168" t="s">
        <v>45</v>
      </c>
      <c r="O130" s="55"/>
      <c r="P130" s="169">
        <f t="shared" si="1"/>
        <v>0</v>
      </c>
      <c r="Q130" s="169">
        <v>0</v>
      </c>
      <c r="R130" s="169">
        <f t="shared" si="2"/>
        <v>0</v>
      </c>
      <c r="S130" s="169">
        <v>0</v>
      </c>
      <c r="T130" s="170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1" t="s">
        <v>203</v>
      </c>
      <c r="AT130" s="171" t="s">
        <v>199</v>
      </c>
      <c r="AU130" s="171" t="s">
        <v>87</v>
      </c>
      <c r="AY130" s="14" t="s">
        <v>196</v>
      </c>
      <c r="BE130" s="172">
        <f t="shared" si="4"/>
        <v>0</v>
      </c>
      <c r="BF130" s="172">
        <f t="shared" si="5"/>
        <v>0</v>
      </c>
      <c r="BG130" s="172">
        <f t="shared" si="6"/>
        <v>0</v>
      </c>
      <c r="BH130" s="172">
        <f t="shared" si="7"/>
        <v>0</v>
      </c>
      <c r="BI130" s="172">
        <f t="shared" si="8"/>
        <v>0</v>
      </c>
      <c r="BJ130" s="14" t="s">
        <v>204</v>
      </c>
      <c r="BK130" s="172">
        <f t="shared" si="9"/>
        <v>0</v>
      </c>
      <c r="BL130" s="14" t="s">
        <v>203</v>
      </c>
      <c r="BM130" s="171" t="s">
        <v>294</v>
      </c>
    </row>
    <row r="131" spans="1:65" s="2" customFormat="1" ht="16.5" customHeight="1">
      <c r="A131" s="29"/>
      <c r="B131" s="158"/>
      <c r="C131" s="159" t="s">
        <v>8</v>
      </c>
      <c r="D131" s="159" t="s">
        <v>199</v>
      </c>
      <c r="E131" s="160" t="s">
        <v>2634</v>
      </c>
      <c r="F131" s="161" t="s">
        <v>2635</v>
      </c>
      <c r="G131" s="162" t="s">
        <v>2429</v>
      </c>
      <c r="H131" s="163">
        <v>4</v>
      </c>
      <c r="I131" s="164"/>
      <c r="J131" s="165">
        <f t="shared" si="0"/>
        <v>0</v>
      </c>
      <c r="K131" s="166"/>
      <c r="L131" s="30"/>
      <c r="M131" s="167" t="s">
        <v>1</v>
      </c>
      <c r="N131" s="168" t="s">
        <v>45</v>
      </c>
      <c r="O131" s="55"/>
      <c r="P131" s="169">
        <f t="shared" si="1"/>
        <v>0</v>
      </c>
      <c r="Q131" s="169">
        <v>0</v>
      </c>
      <c r="R131" s="169">
        <f t="shared" si="2"/>
        <v>0</v>
      </c>
      <c r="S131" s="169">
        <v>0</v>
      </c>
      <c r="T131" s="170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1" t="s">
        <v>203</v>
      </c>
      <c r="AT131" s="171" t="s">
        <v>199</v>
      </c>
      <c r="AU131" s="171" t="s">
        <v>87</v>
      </c>
      <c r="AY131" s="14" t="s">
        <v>196</v>
      </c>
      <c r="BE131" s="172">
        <f t="shared" si="4"/>
        <v>0</v>
      </c>
      <c r="BF131" s="172">
        <f t="shared" si="5"/>
        <v>0</v>
      </c>
      <c r="BG131" s="172">
        <f t="shared" si="6"/>
        <v>0</v>
      </c>
      <c r="BH131" s="172">
        <f t="shared" si="7"/>
        <v>0</v>
      </c>
      <c r="BI131" s="172">
        <f t="shared" si="8"/>
        <v>0</v>
      </c>
      <c r="BJ131" s="14" t="s">
        <v>204</v>
      </c>
      <c r="BK131" s="172">
        <f t="shared" si="9"/>
        <v>0</v>
      </c>
      <c r="BL131" s="14" t="s">
        <v>203</v>
      </c>
      <c r="BM131" s="171" t="s">
        <v>302</v>
      </c>
    </row>
    <row r="132" spans="1:65" s="2" customFormat="1" ht="16.5" customHeight="1">
      <c r="A132" s="29"/>
      <c r="B132" s="158"/>
      <c r="C132" s="159" t="s">
        <v>265</v>
      </c>
      <c r="D132" s="159" t="s">
        <v>199</v>
      </c>
      <c r="E132" s="160" t="s">
        <v>2636</v>
      </c>
      <c r="F132" s="161" t="s">
        <v>2637</v>
      </c>
      <c r="G132" s="162" t="s">
        <v>2429</v>
      </c>
      <c r="H132" s="163">
        <v>12</v>
      </c>
      <c r="I132" s="164"/>
      <c r="J132" s="165">
        <f t="shared" si="0"/>
        <v>0</v>
      </c>
      <c r="K132" s="166"/>
      <c r="L132" s="30"/>
      <c r="M132" s="167" t="s">
        <v>1</v>
      </c>
      <c r="N132" s="168" t="s">
        <v>45</v>
      </c>
      <c r="O132" s="55"/>
      <c r="P132" s="169">
        <f t="shared" si="1"/>
        <v>0</v>
      </c>
      <c r="Q132" s="169">
        <v>0</v>
      </c>
      <c r="R132" s="169">
        <f t="shared" si="2"/>
        <v>0</v>
      </c>
      <c r="S132" s="169">
        <v>0</v>
      </c>
      <c r="T132" s="170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1" t="s">
        <v>203</v>
      </c>
      <c r="AT132" s="171" t="s">
        <v>199</v>
      </c>
      <c r="AU132" s="171" t="s">
        <v>87</v>
      </c>
      <c r="AY132" s="14" t="s">
        <v>196</v>
      </c>
      <c r="BE132" s="172">
        <f t="shared" si="4"/>
        <v>0</v>
      </c>
      <c r="BF132" s="172">
        <f t="shared" si="5"/>
        <v>0</v>
      </c>
      <c r="BG132" s="172">
        <f t="shared" si="6"/>
        <v>0</v>
      </c>
      <c r="BH132" s="172">
        <f t="shared" si="7"/>
        <v>0</v>
      </c>
      <c r="BI132" s="172">
        <f t="shared" si="8"/>
        <v>0</v>
      </c>
      <c r="BJ132" s="14" t="s">
        <v>204</v>
      </c>
      <c r="BK132" s="172">
        <f t="shared" si="9"/>
        <v>0</v>
      </c>
      <c r="BL132" s="14" t="s">
        <v>203</v>
      </c>
      <c r="BM132" s="171" t="s">
        <v>308</v>
      </c>
    </row>
    <row r="133" spans="1:65" s="2" customFormat="1" ht="16.5" customHeight="1">
      <c r="A133" s="29"/>
      <c r="B133" s="158"/>
      <c r="C133" s="159" t="s">
        <v>267</v>
      </c>
      <c r="D133" s="159" t="s">
        <v>199</v>
      </c>
      <c r="E133" s="160" t="s">
        <v>2638</v>
      </c>
      <c r="F133" s="161" t="s">
        <v>2639</v>
      </c>
      <c r="G133" s="162" t="s">
        <v>2292</v>
      </c>
      <c r="H133" s="163">
        <v>1</v>
      </c>
      <c r="I133" s="164"/>
      <c r="J133" s="165">
        <f t="shared" si="0"/>
        <v>0</v>
      </c>
      <c r="K133" s="166"/>
      <c r="L133" s="30"/>
      <c r="M133" s="184" t="s">
        <v>1</v>
      </c>
      <c r="N133" s="185" t="s">
        <v>45</v>
      </c>
      <c r="O133" s="186"/>
      <c r="P133" s="187">
        <f t="shared" si="1"/>
        <v>0</v>
      </c>
      <c r="Q133" s="187">
        <v>0</v>
      </c>
      <c r="R133" s="187">
        <f t="shared" si="2"/>
        <v>0</v>
      </c>
      <c r="S133" s="187">
        <v>0</v>
      </c>
      <c r="T133" s="188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1" t="s">
        <v>203</v>
      </c>
      <c r="AT133" s="171" t="s">
        <v>199</v>
      </c>
      <c r="AU133" s="171" t="s">
        <v>87</v>
      </c>
      <c r="AY133" s="14" t="s">
        <v>196</v>
      </c>
      <c r="BE133" s="172">
        <f t="shared" si="4"/>
        <v>0</v>
      </c>
      <c r="BF133" s="172">
        <f t="shared" si="5"/>
        <v>0</v>
      </c>
      <c r="BG133" s="172">
        <f t="shared" si="6"/>
        <v>0</v>
      </c>
      <c r="BH133" s="172">
        <f t="shared" si="7"/>
        <v>0</v>
      </c>
      <c r="BI133" s="172">
        <f t="shared" si="8"/>
        <v>0</v>
      </c>
      <c r="BJ133" s="14" t="s">
        <v>204</v>
      </c>
      <c r="BK133" s="172">
        <f t="shared" si="9"/>
        <v>0</v>
      </c>
      <c r="BL133" s="14" t="s">
        <v>203</v>
      </c>
      <c r="BM133" s="171" t="s">
        <v>314</v>
      </c>
    </row>
    <row r="134" spans="1:65" s="2" customFormat="1" ht="6.95" customHeight="1">
      <c r="A134" s="29"/>
      <c r="B134" s="44"/>
      <c r="C134" s="45"/>
      <c r="D134" s="45"/>
      <c r="E134" s="45"/>
      <c r="F134" s="45"/>
      <c r="G134" s="45"/>
      <c r="H134" s="45"/>
      <c r="I134" s="117"/>
      <c r="J134" s="45"/>
      <c r="K134" s="45"/>
      <c r="L134" s="30"/>
      <c r="M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</sheetData>
  <autoFilter ref="C116:K133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08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4" t="s">
        <v>145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87</v>
      </c>
    </row>
    <row r="4" spans="1:46" s="1" customFormat="1" ht="24.95" hidden="1" customHeight="1">
      <c r="B4" s="17"/>
      <c r="D4" s="18" t="s">
        <v>153</v>
      </c>
      <c r="I4" s="90"/>
      <c r="L4" s="17"/>
      <c r="M4" s="92" t="s">
        <v>10</v>
      </c>
      <c r="AT4" s="14" t="s">
        <v>3</v>
      </c>
    </row>
    <row r="5" spans="1:46" s="1" customFormat="1" ht="6.95" hidden="1" customHeight="1">
      <c r="B5" s="17"/>
      <c r="I5" s="90"/>
      <c r="L5" s="17"/>
    </row>
    <row r="6" spans="1:46" s="1" customFormat="1" ht="12" hidden="1" customHeight="1">
      <c r="B6" s="17"/>
      <c r="D6" s="24" t="s">
        <v>16</v>
      </c>
      <c r="I6" s="90"/>
      <c r="L6" s="17"/>
    </row>
    <row r="7" spans="1:46" s="1" customFormat="1" ht="16.5" hidden="1" customHeight="1">
      <c r="B7" s="17"/>
      <c r="E7" s="223" t="str">
        <f>'Rekapitulace stavby'!K6</f>
        <v>Revitalizace polyfunkčního bytového domu- ul.Petra Křičky č.p.3106, 3373 - Ostrava</v>
      </c>
      <c r="F7" s="224"/>
      <c r="G7" s="224"/>
      <c r="H7" s="224"/>
      <c r="I7" s="90"/>
      <c r="L7" s="17"/>
    </row>
    <row r="8" spans="1:46" s="2" customFormat="1" ht="12" hidden="1" customHeight="1">
      <c r="A8" s="29"/>
      <c r="B8" s="30"/>
      <c r="C8" s="29"/>
      <c r="D8" s="24" t="s">
        <v>154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hidden="1" customHeight="1">
      <c r="A9" s="29"/>
      <c r="B9" s="30"/>
      <c r="C9" s="29"/>
      <c r="D9" s="29"/>
      <c r="E9" s="210" t="s">
        <v>2653</v>
      </c>
      <c r="F9" s="225"/>
      <c r="G9" s="225"/>
      <c r="H9" s="225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 hidden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hidden="1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20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hidden="1" customHeight="1">
      <c r="A12" s="29"/>
      <c r="B12" s="30"/>
      <c r="C12" s="29"/>
      <c r="D12" s="24" t="s">
        <v>21</v>
      </c>
      <c r="E12" s="29"/>
      <c r="F12" s="22" t="s">
        <v>27</v>
      </c>
      <c r="G12" s="29"/>
      <c r="H12" s="29"/>
      <c r="I12" s="94" t="s">
        <v>23</v>
      </c>
      <c r="J12" s="52" t="str">
        <f>'Rekapitulace stavby'!AN8</f>
        <v>6. 3. 2020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hidden="1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hidden="1" customHeight="1">
      <c r="A14" s="29"/>
      <c r="B14" s="30"/>
      <c r="C14" s="29"/>
      <c r="D14" s="24" t="s">
        <v>25</v>
      </c>
      <c r="E14" s="29"/>
      <c r="F14" s="29"/>
      <c r="G14" s="29"/>
      <c r="H14" s="29"/>
      <c r="I14" s="94" t="s">
        <v>26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hidden="1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28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hidden="1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hidden="1" customHeight="1">
      <c r="A17" s="29"/>
      <c r="B17" s="30"/>
      <c r="C17" s="29"/>
      <c r="D17" s="24" t="s">
        <v>29</v>
      </c>
      <c r="E17" s="29"/>
      <c r="F17" s="29"/>
      <c r="G17" s="29"/>
      <c r="H17" s="29"/>
      <c r="I17" s="94" t="s">
        <v>26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hidden="1" customHeight="1">
      <c r="A18" s="29"/>
      <c r="B18" s="30"/>
      <c r="C18" s="29"/>
      <c r="D18" s="29"/>
      <c r="E18" s="226" t="str">
        <f>'Rekapitulace stavby'!E14</f>
        <v>Vyplň údaj</v>
      </c>
      <c r="F18" s="196"/>
      <c r="G18" s="196"/>
      <c r="H18" s="196"/>
      <c r="I18" s="94" t="s">
        <v>28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hidden="1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hidden="1" customHeight="1">
      <c r="A20" s="29"/>
      <c r="B20" s="30"/>
      <c r="C20" s="29"/>
      <c r="D20" s="24" t="s">
        <v>31</v>
      </c>
      <c r="E20" s="29"/>
      <c r="F20" s="29"/>
      <c r="G20" s="29"/>
      <c r="H20" s="29"/>
      <c r="I20" s="94" t="s">
        <v>26</v>
      </c>
      <c r="J20" s="22" t="str">
        <f>IF('Rekapitulace stavby'!AN16="","",'Rekapitulace stavby'!AN16)</f>
        <v>25872494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hidden="1" customHeight="1">
      <c r="A21" s="29"/>
      <c r="B21" s="30"/>
      <c r="C21" s="29"/>
      <c r="D21" s="29"/>
      <c r="E21" s="22" t="str">
        <f>IF('Rekapitulace stavby'!E17="","",'Rekapitulace stavby'!E17)</f>
        <v>MS-projekce s.r.o.</v>
      </c>
      <c r="F21" s="29"/>
      <c r="G21" s="29"/>
      <c r="H21" s="29"/>
      <c r="I21" s="94" t="s">
        <v>28</v>
      </c>
      <c r="J21" s="22" t="str">
        <f>IF('Rekapitulace stavby'!AN17="","",'Rekapitulace stavby'!AN17)</f>
        <v>CZ25872494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hidden="1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hidden="1" customHeight="1">
      <c r="A23" s="29"/>
      <c r="B23" s="30"/>
      <c r="C23" s="29"/>
      <c r="D23" s="24" t="s">
        <v>36</v>
      </c>
      <c r="E23" s="29"/>
      <c r="F23" s="29"/>
      <c r="G23" s="29"/>
      <c r="H23" s="29"/>
      <c r="I23" s="94" t="s">
        <v>26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hidden="1" customHeight="1">
      <c r="A24" s="29"/>
      <c r="B24" s="30"/>
      <c r="C24" s="29"/>
      <c r="D24" s="29"/>
      <c r="E24" s="22" t="str">
        <f>IF('Rekapitulace stavby'!E20="","",'Rekapitulace stavby'!E20)</f>
        <v/>
      </c>
      <c r="F24" s="29"/>
      <c r="G24" s="29"/>
      <c r="H24" s="29"/>
      <c r="I24" s="94" t="s">
        <v>28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hidden="1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hidden="1" customHeight="1">
      <c r="A26" s="29"/>
      <c r="B26" s="30"/>
      <c r="C26" s="29"/>
      <c r="D26" s="24" t="s">
        <v>38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hidden="1" customHeight="1">
      <c r="A27" s="95"/>
      <c r="B27" s="96"/>
      <c r="C27" s="95"/>
      <c r="D27" s="95"/>
      <c r="E27" s="201" t="s">
        <v>1</v>
      </c>
      <c r="F27" s="201"/>
      <c r="G27" s="201"/>
      <c r="H27" s="201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hidden="1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hidden="1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hidden="1" customHeight="1">
      <c r="A30" s="29"/>
      <c r="B30" s="30"/>
      <c r="C30" s="29"/>
      <c r="D30" s="100" t="s">
        <v>39</v>
      </c>
      <c r="E30" s="29"/>
      <c r="F30" s="29"/>
      <c r="G30" s="29"/>
      <c r="H30" s="29"/>
      <c r="I30" s="93"/>
      <c r="J30" s="68">
        <f>ROUND(J120,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hidden="1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hidden="1" customHeight="1">
      <c r="A32" s="29"/>
      <c r="B32" s="30"/>
      <c r="C32" s="29"/>
      <c r="D32" s="29"/>
      <c r="E32" s="29"/>
      <c r="F32" s="33" t="s">
        <v>41</v>
      </c>
      <c r="G32" s="29"/>
      <c r="H32" s="29"/>
      <c r="I32" s="101" t="s">
        <v>40</v>
      </c>
      <c r="J32" s="33" t="s">
        <v>42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102" t="s">
        <v>43</v>
      </c>
      <c r="E33" s="24" t="s">
        <v>44</v>
      </c>
      <c r="F33" s="103">
        <f>ROUND((SUM(BE120:BE156)),  2)</f>
        <v>0</v>
      </c>
      <c r="G33" s="29"/>
      <c r="H33" s="29"/>
      <c r="I33" s="104">
        <v>0.21</v>
      </c>
      <c r="J33" s="103">
        <f>ROUND(((SUM(BE120:BE156))*I33),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4" t="s">
        <v>45</v>
      </c>
      <c r="F34" s="103">
        <f>ROUND((SUM(BF120:BF156)),  2)</f>
        <v>0</v>
      </c>
      <c r="G34" s="29"/>
      <c r="H34" s="29"/>
      <c r="I34" s="104">
        <v>0.15</v>
      </c>
      <c r="J34" s="103">
        <f>ROUND(((SUM(BF120:BF156))*I34),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46</v>
      </c>
      <c r="F35" s="103">
        <f>ROUND((SUM(BG120:BG156)),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47</v>
      </c>
      <c r="F36" s="103">
        <f>ROUND((SUM(BH120:BH156)),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48</v>
      </c>
      <c r="F37" s="103">
        <f>ROUND((SUM(BI120:BI156)),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hidden="1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hidden="1" customHeight="1">
      <c r="A39" s="29"/>
      <c r="B39" s="30"/>
      <c r="C39" s="105"/>
      <c r="D39" s="106" t="s">
        <v>49</v>
      </c>
      <c r="E39" s="57"/>
      <c r="F39" s="57"/>
      <c r="G39" s="107" t="s">
        <v>50</v>
      </c>
      <c r="H39" s="108" t="s">
        <v>51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hidden="1" customHeight="1">
      <c r="B41" s="17"/>
      <c r="I41" s="90"/>
      <c r="L41" s="17"/>
    </row>
    <row r="42" spans="1:31" s="1" customFormat="1" ht="14.45" hidden="1" customHeight="1">
      <c r="B42" s="17"/>
      <c r="I42" s="90"/>
      <c r="L42" s="17"/>
    </row>
    <row r="43" spans="1:31" s="1" customFormat="1" ht="14.45" hidden="1" customHeight="1">
      <c r="B43" s="17"/>
      <c r="I43" s="90"/>
      <c r="L43" s="17"/>
    </row>
    <row r="44" spans="1:31" s="1" customFormat="1" ht="14.45" hidden="1" customHeight="1">
      <c r="B44" s="17"/>
      <c r="I44" s="90"/>
      <c r="L44" s="17"/>
    </row>
    <row r="45" spans="1:31" s="1" customFormat="1" ht="14.45" hidden="1" customHeight="1">
      <c r="B45" s="17"/>
      <c r="I45" s="90"/>
      <c r="L45" s="17"/>
    </row>
    <row r="46" spans="1:31" s="1" customFormat="1" ht="14.45" hidden="1" customHeight="1">
      <c r="B46" s="17"/>
      <c r="I46" s="90"/>
      <c r="L46" s="17"/>
    </row>
    <row r="47" spans="1:31" s="1" customFormat="1" ht="14.45" hidden="1" customHeight="1">
      <c r="B47" s="17"/>
      <c r="I47" s="90"/>
      <c r="L47" s="17"/>
    </row>
    <row r="48" spans="1:31" s="1" customFormat="1" ht="14.45" hidden="1" customHeight="1">
      <c r="B48" s="17"/>
      <c r="I48" s="90"/>
      <c r="L48" s="17"/>
    </row>
    <row r="49" spans="1:31" s="1" customFormat="1" ht="14.45" hidden="1" customHeight="1">
      <c r="B49" s="17"/>
      <c r="I49" s="90"/>
      <c r="L49" s="17"/>
    </row>
    <row r="50" spans="1:31" s="2" customFormat="1" ht="14.45" hidden="1" customHeight="1">
      <c r="B50" s="39"/>
      <c r="D50" s="40" t="s">
        <v>52</v>
      </c>
      <c r="E50" s="41"/>
      <c r="F50" s="41"/>
      <c r="G50" s="40" t="s">
        <v>53</v>
      </c>
      <c r="H50" s="41"/>
      <c r="I50" s="112"/>
      <c r="J50" s="41"/>
      <c r="K50" s="41"/>
      <c r="L50" s="39"/>
    </row>
    <row r="51" spans="1:31" ht="11.25" hidden="1">
      <c r="B51" s="17"/>
      <c r="L51" s="17"/>
    </row>
    <row r="52" spans="1:31" ht="11.25" hidden="1">
      <c r="B52" s="17"/>
      <c r="L52" s="17"/>
    </row>
    <row r="53" spans="1:31" ht="11.25" hidden="1">
      <c r="B53" s="17"/>
      <c r="L53" s="17"/>
    </row>
    <row r="54" spans="1:31" ht="11.25" hidden="1">
      <c r="B54" s="17"/>
      <c r="L54" s="17"/>
    </row>
    <row r="55" spans="1:31" ht="11.25" hidden="1">
      <c r="B55" s="17"/>
      <c r="L55" s="17"/>
    </row>
    <row r="56" spans="1:31" ht="11.25" hidden="1">
      <c r="B56" s="17"/>
      <c r="L56" s="17"/>
    </row>
    <row r="57" spans="1:31" ht="11.25" hidden="1">
      <c r="B57" s="17"/>
      <c r="L57" s="17"/>
    </row>
    <row r="58" spans="1:31" ht="11.25" hidden="1">
      <c r="B58" s="17"/>
      <c r="L58" s="17"/>
    </row>
    <row r="59" spans="1:31" ht="11.25" hidden="1">
      <c r="B59" s="17"/>
      <c r="L59" s="17"/>
    </row>
    <row r="60" spans="1:31" ht="11.25" hidden="1">
      <c r="B60" s="17"/>
      <c r="L60" s="17"/>
    </row>
    <row r="61" spans="1:31" s="2" customFormat="1" ht="12.75" hidden="1">
      <c r="A61" s="29"/>
      <c r="B61" s="30"/>
      <c r="C61" s="29"/>
      <c r="D61" s="42" t="s">
        <v>54</v>
      </c>
      <c r="E61" s="32"/>
      <c r="F61" s="113" t="s">
        <v>55</v>
      </c>
      <c r="G61" s="42" t="s">
        <v>54</v>
      </c>
      <c r="H61" s="32"/>
      <c r="I61" s="114"/>
      <c r="J61" s="115" t="s">
        <v>55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 hidden="1">
      <c r="B62" s="17"/>
      <c r="L62" s="17"/>
    </row>
    <row r="63" spans="1:31" ht="11.25" hidden="1">
      <c r="B63" s="17"/>
      <c r="L63" s="17"/>
    </row>
    <row r="64" spans="1:31" ht="11.25" hidden="1">
      <c r="B64" s="17"/>
      <c r="L64" s="17"/>
    </row>
    <row r="65" spans="1:31" s="2" customFormat="1" ht="12.75" hidden="1">
      <c r="A65" s="29"/>
      <c r="B65" s="30"/>
      <c r="C65" s="29"/>
      <c r="D65" s="40" t="s">
        <v>56</v>
      </c>
      <c r="E65" s="43"/>
      <c r="F65" s="43"/>
      <c r="G65" s="40" t="s">
        <v>57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 hidden="1">
      <c r="B66" s="17"/>
      <c r="L66" s="17"/>
    </row>
    <row r="67" spans="1:31" ht="11.25" hidden="1">
      <c r="B67" s="17"/>
      <c r="L67" s="17"/>
    </row>
    <row r="68" spans="1:31" ht="11.25" hidden="1">
      <c r="B68" s="17"/>
      <c r="L68" s="17"/>
    </row>
    <row r="69" spans="1:31" ht="11.25" hidden="1">
      <c r="B69" s="17"/>
      <c r="L69" s="17"/>
    </row>
    <row r="70" spans="1:31" ht="11.25" hidden="1">
      <c r="B70" s="17"/>
      <c r="L70" s="17"/>
    </row>
    <row r="71" spans="1:31" ht="11.25" hidden="1">
      <c r="B71" s="17"/>
      <c r="L71" s="17"/>
    </row>
    <row r="72" spans="1:31" ht="11.25" hidden="1">
      <c r="B72" s="17"/>
      <c r="L72" s="17"/>
    </row>
    <row r="73" spans="1:31" ht="11.25" hidden="1">
      <c r="B73" s="17"/>
      <c r="L73" s="17"/>
    </row>
    <row r="74" spans="1:31" ht="11.25" hidden="1">
      <c r="B74" s="17"/>
      <c r="L74" s="17"/>
    </row>
    <row r="75" spans="1:31" ht="11.25" hidden="1">
      <c r="B75" s="17"/>
      <c r="L75" s="17"/>
    </row>
    <row r="76" spans="1:31" s="2" customFormat="1" ht="12.75" hidden="1">
      <c r="A76" s="29"/>
      <c r="B76" s="30"/>
      <c r="C76" s="29"/>
      <c r="D76" s="42" t="s">
        <v>54</v>
      </c>
      <c r="E76" s="32"/>
      <c r="F76" s="113" t="s">
        <v>55</v>
      </c>
      <c r="G76" s="42" t="s">
        <v>54</v>
      </c>
      <c r="H76" s="32"/>
      <c r="I76" s="114"/>
      <c r="J76" s="115" t="s">
        <v>55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hidden="1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hidden="1" customHeight="1">
      <c r="A82" s="29"/>
      <c r="B82" s="30"/>
      <c r="C82" s="18" t="s">
        <v>156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hidden="1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23" t="str">
        <f>E7</f>
        <v>Revitalizace polyfunkčního bytového domu- ul.Petra Křičky č.p.3106, 3373 - Ostrava</v>
      </c>
      <c r="F85" s="224"/>
      <c r="G85" s="224"/>
      <c r="H85" s="224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154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210" t="str">
        <f>E9</f>
        <v>0637 - BD č.p.3373 - Topení - č.p.26 - Uznatelné náklady</v>
      </c>
      <c r="F87" s="225"/>
      <c r="G87" s="225"/>
      <c r="H87" s="225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hidden="1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21</v>
      </c>
      <c r="D89" s="29"/>
      <c r="E89" s="29"/>
      <c r="F89" s="22" t="str">
        <f>F12</f>
        <v xml:space="preserve"> </v>
      </c>
      <c r="G89" s="29"/>
      <c r="H89" s="29"/>
      <c r="I89" s="94" t="s">
        <v>23</v>
      </c>
      <c r="J89" s="52" t="str">
        <f>IF(J12="","",J12)</f>
        <v>6. 3. 2020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hidden="1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hidden="1" customHeight="1">
      <c r="A91" s="29"/>
      <c r="B91" s="30"/>
      <c r="C91" s="24" t="s">
        <v>25</v>
      </c>
      <c r="D91" s="29"/>
      <c r="E91" s="29"/>
      <c r="F91" s="22" t="str">
        <f>E15</f>
        <v xml:space="preserve"> </v>
      </c>
      <c r="G91" s="29"/>
      <c r="H91" s="29"/>
      <c r="I91" s="94" t="s">
        <v>31</v>
      </c>
      <c r="J91" s="27" t="str">
        <f>E21</f>
        <v>MS-projekce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hidden="1" customHeight="1">
      <c r="A92" s="29"/>
      <c r="B92" s="30"/>
      <c r="C92" s="24" t="s">
        <v>29</v>
      </c>
      <c r="D92" s="29"/>
      <c r="E92" s="29"/>
      <c r="F92" s="22" t="str">
        <f>IF(E18="","",E18)</f>
        <v>Vyplň údaj</v>
      </c>
      <c r="G92" s="29"/>
      <c r="H92" s="29"/>
      <c r="I92" s="94" t="s">
        <v>36</v>
      </c>
      <c r="J92" s="27" t="str">
        <f>E24</f>
        <v/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9" t="s">
        <v>157</v>
      </c>
      <c r="D94" s="105"/>
      <c r="E94" s="105"/>
      <c r="F94" s="105"/>
      <c r="G94" s="105"/>
      <c r="H94" s="105"/>
      <c r="I94" s="120"/>
      <c r="J94" s="121" t="s">
        <v>158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hidden="1" customHeight="1">
      <c r="A96" s="29"/>
      <c r="B96" s="30"/>
      <c r="C96" s="122" t="s">
        <v>159</v>
      </c>
      <c r="D96" s="29"/>
      <c r="E96" s="29"/>
      <c r="F96" s="29"/>
      <c r="G96" s="29"/>
      <c r="H96" s="29"/>
      <c r="I96" s="93"/>
      <c r="J96" s="68">
        <f>J120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160</v>
      </c>
    </row>
    <row r="97" spans="1:31" s="9" customFormat="1" ht="24.95" hidden="1" customHeight="1">
      <c r="B97" s="123"/>
      <c r="D97" s="124" t="s">
        <v>2523</v>
      </c>
      <c r="E97" s="125"/>
      <c r="F97" s="125"/>
      <c r="G97" s="125"/>
      <c r="H97" s="125"/>
      <c r="I97" s="126"/>
      <c r="J97" s="127">
        <f>J121</f>
        <v>0</v>
      </c>
      <c r="L97" s="123"/>
    </row>
    <row r="98" spans="1:31" s="9" customFormat="1" ht="24.95" hidden="1" customHeight="1">
      <c r="B98" s="123"/>
      <c r="D98" s="124" t="s">
        <v>2524</v>
      </c>
      <c r="E98" s="125"/>
      <c r="F98" s="125"/>
      <c r="G98" s="125"/>
      <c r="H98" s="125"/>
      <c r="I98" s="126"/>
      <c r="J98" s="127">
        <f>J124</f>
        <v>0</v>
      </c>
      <c r="L98" s="123"/>
    </row>
    <row r="99" spans="1:31" s="9" customFormat="1" ht="24.95" hidden="1" customHeight="1">
      <c r="B99" s="123"/>
      <c r="D99" s="124" t="s">
        <v>2525</v>
      </c>
      <c r="E99" s="125"/>
      <c r="F99" s="125"/>
      <c r="G99" s="125"/>
      <c r="H99" s="125"/>
      <c r="I99" s="126"/>
      <c r="J99" s="127">
        <f>J128</f>
        <v>0</v>
      </c>
      <c r="L99" s="123"/>
    </row>
    <row r="100" spans="1:31" s="9" customFormat="1" ht="24.95" hidden="1" customHeight="1">
      <c r="B100" s="123"/>
      <c r="D100" s="124" t="s">
        <v>2526</v>
      </c>
      <c r="E100" s="125"/>
      <c r="F100" s="125"/>
      <c r="G100" s="125"/>
      <c r="H100" s="125"/>
      <c r="I100" s="126"/>
      <c r="J100" s="127">
        <f>J147</f>
        <v>0</v>
      </c>
      <c r="L100" s="123"/>
    </row>
    <row r="101" spans="1:31" s="2" customFormat="1" ht="21.75" hidden="1" customHeight="1">
      <c r="A101" s="29"/>
      <c r="B101" s="30"/>
      <c r="C101" s="29"/>
      <c r="D101" s="29"/>
      <c r="E101" s="29"/>
      <c r="F101" s="29"/>
      <c r="G101" s="29"/>
      <c r="H101" s="29"/>
      <c r="I101" s="93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31" s="2" customFormat="1" ht="6.95" hidden="1" customHeight="1">
      <c r="A102" s="29"/>
      <c r="B102" s="44"/>
      <c r="C102" s="45"/>
      <c r="D102" s="45"/>
      <c r="E102" s="45"/>
      <c r="F102" s="45"/>
      <c r="G102" s="45"/>
      <c r="H102" s="45"/>
      <c r="I102" s="117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ht="11.25" hidden="1"/>
    <row r="104" spans="1:31" ht="11.25" hidden="1"/>
    <row r="105" spans="1:31" ht="11.25" hidden="1"/>
    <row r="106" spans="1:31" s="2" customFormat="1" ht="6.95" customHeight="1">
      <c r="A106" s="29"/>
      <c r="B106" s="46"/>
      <c r="C106" s="47"/>
      <c r="D106" s="47"/>
      <c r="E106" s="47"/>
      <c r="F106" s="47"/>
      <c r="G106" s="47"/>
      <c r="H106" s="47"/>
      <c r="I106" s="118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24.95" customHeight="1">
      <c r="A107" s="29"/>
      <c r="B107" s="30"/>
      <c r="C107" s="18" t="s">
        <v>181</v>
      </c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16</v>
      </c>
      <c r="D109" s="29"/>
      <c r="E109" s="29"/>
      <c r="F109" s="29"/>
      <c r="G109" s="29"/>
      <c r="H109" s="29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23" t="str">
        <f>E7</f>
        <v>Revitalizace polyfunkčního bytového domu- ul.Petra Křičky č.p.3106, 3373 - Ostrava</v>
      </c>
      <c r="F110" s="224"/>
      <c r="G110" s="224"/>
      <c r="H110" s="224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154</v>
      </c>
      <c r="D111" s="29"/>
      <c r="E111" s="29"/>
      <c r="F111" s="29"/>
      <c r="G111" s="29"/>
      <c r="H111" s="29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10" t="str">
        <f>E9</f>
        <v>0637 - BD č.p.3373 - Topení - č.p.26 - Uznatelné náklady</v>
      </c>
      <c r="F112" s="225"/>
      <c r="G112" s="225"/>
      <c r="H112" s="225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93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21</v>
      </c>
      <c r="D114" s="29"/>
      <c r="E114" s="29"/>
      <c r="F114" s="22" t="str">
        <f>F12</f>
        <v xml:space="preserve"> </v>
      </c>
      <c r="G114" s="29"/>
      <c r="H114" s="29"/>
      <c r="I114" s="94" t="s">
        <v>23</v>
      </c>
      <c r="J114" s="52" t="str">
        <f>IF(J12="","",J12)</f>
        <v>6. 3. 2020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93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25</v>
      </c>
      <c r="D116" s="29"/>
      <c r="E116" s="29"/>
      <c r="F116" s="22" t="str">
        <f>E15</f>
        <v xml:space="preserve"> </v>
      </c>
      <c r="G116" s="29"/>
      <c r="H116" s="29"/>
      <c r="I116" s="94" t="s">
        <v>31</v>
      </c>
      <c r="J116" s="27" t="str">
        <f>E21</f>
        <v>MS-projekce s.r.o.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>
      <c r="A117" s="29"/>
      <c r="B117" s="30"/>
      <c r="C117" s="24" t="s">
        <v>29</v>
      </c>
      <c r="D117" s="29"/>
      <c r="E117" s="29"/>
      <c r="F117" s="22" t="str">
        <f>IF(E18="","",E18)</f>
        <v>Vyplň údaj</v>
      </c>
      <c r="G117" s="29"/>
      <c r="H117" s="29"/>
      <c r="I117" s="94" t="s">
        <v>36</v>
      </c>
      <c r="J117" s="27" t="str">
        <f>E24</f>
        <v/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0.35" customHeight="1">
      <c r="A118" s="29"/>
      <c r="B118" s="30"/>
      <c r="C118" s="29"/>
      <c r="D118" s="29"/>
      <c r="E118" s="29"/>
      <c r="F118" s="29"/>
      <c r="G118" s="29"/>
      <c r="H118" s="29"/>
      <c r="I118" s="93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11" customFormat="1" ht="29.25" customHeight="1">
      <c r="A119" s="133"/>
      <c r="B119" s="134"/>
      <c r="C119" s="135" t="s">
        <v>182</v>
      </c>
      <c r="D119" s="136" t="s">
        <v>64</v>
      </c>
      <c r="E119" s="136" t="s">
        <v>60</v>
      </c>
      <c r="F119" s="136" t="s">
        <v>61</v>
      </c>
      <c r="G119" s="136" t="s">
        <v>183</v>
      </c>
      <c r="H119" s="136" t="s">
        <v>184</v>
      </c>
      <c r="I119" s="137" t="s">
        <v>185</v>
      </c>
      <c r="J119" s="138" t="s">
        <v>158</v>
      </c>
      <c r="K119" s="139" t="s">
        <v>186</v>
      </c>
      <c r="L119" s="140"/>
      <c r="M119" s="59" t="s">
        <v>1</v>
      </c>
      <c r="N119" s="60" t="s">
        <v>43</v>
      </c>
      <c r="O119" s="60" t="s">
        <v>187</v>
      </c>
      <c r="P119" s="60" t="s">
        <v>188</v>
      </c>
      <c r="Q119" s="60" t="s">
        <v>189</v>
      </c>
      <c r="R119" s="60" t="s">
        <v>190</v>
      </c>
      <c r="S119" s="60" t="s">
        <v>191</v>
      </c>
      <c r="T119" s="61" t="s">
        <v>192</v>
      </c>
      <c r="U119" s="133"/>
      <c r="V119" s="133"/>
      <c r="W119" s="133"/>
      <c r="X119" s="133"/>
      <c r="Y119" s="133"/>
      <c r="Z119" s="133"/>
      <c r="AA119" s="133"/>
      <c r="AB119" s="133"/>
      <c r="AC119" s="133"/>
      <c r="AD119" s="133"/>
      <c r="AE119" s="133"/>
    </row>
    <row r="120" spans="1:65" s="2" customFormat="1" ht="22.9" customHeight="1">
      <c r="A120" s="29"/>
      <c r="B120" s="30"/>
      <c r="C120" s="66" t="s">
        <v>193</v>
      </c>
      <c r="D120" s="29"/>
      <c r="E120" s="29"/>
      <c r="F120" s="29"/>
      <c r="G120" s="29"/>
      <c r="H120" s="29"/>
      <c r="I120" s="93"/>
      <c r="J120" s="141">
        <f>BK120</f>
        <v>0</v>
      </c>
      <c r="K120" s="29"/>
      <c r="L120" s="30"/>
      <c r="M120" s="62"/>
      <c r="N120" s="53"/>
      <c r="O120" s="63"/>
      <c r="P120" s="142">
        <f>P121+P124+P128+P147</f>
        <v>0</v>
      </c>
      <c r="Q120" s="63"/>
      <c r="R120" s="142">
        <f>R121+R124+R128+R147</f>
        <v>0</v>
      </c>
      <c r="S120" s="63"/>
      <c r="T120" s="143">
        <f>T121+T124+T128+T147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78</v>
      </c>
      <c r="AU120" s="14" t="s">
        <v>160</v>
      </c>
      <c r="BK120" s="144">
        <f>BK121+BK124+BK128+BK147</f>
        <v>0</v>
      </c>
    </row>
    <row r="121" spans="1:65" s="12" customFormat="1" ht="25.9" customHeight="1">
      <c r="B121" s="145"/>
      <c r="D121" s="146" t="s">
        <v>78</v>
      </c>
      <c r="E121" s="147" t="s">
        <v>2527</v>
      </c>
      <c r="F121" s="147" t="s">
        <v>2528</v>
      </c>
      <c r="I121" s="148"/>
      <c r="J121" s="149">
        <f>BK121</f>
        <v>0</v>
      </c>
      <c r="L121" s="145"/>
      <c r="M121" s="150"/>
      <c r="N121" s="151"/>
      <c r="O121" s="151"/>
      <c r="P121" s="152">
        <f>SUM(P122:P123)</f>
        <v>0</v>
      </c>
      <c r="Q121" s="151"/>
      <c r="R121" s="152">
        <f>SUM(R122:R123)</f>
        <v>0</v>
      </c>
      <c r="S121" s="151"/>
      <c r="T121" s="153">
        <f>SUM(T122:T123)</f>
        <v>0</v>
      </c>
      <c r="AR121" s="146" t="s">
        <v>204</v>
      </c>
      <c r="AT121" s="154" t="s">
        <v>78</v>
      </c>
      <c r="AU121" s="154" t="s">
        <v>79</v>
      </c>
      <c r="AY121" s="146" t="s">
        <v>196</v>
      </c>
      <c r="BK121" s="155">
        <f>SUM(BK122:BK123)</f>
        <v>0</v>
      </c>
    </row>
    <row r="122" spans="1:65" s="2" customFormat="1" ht="16.5" customHeight="1">
      <c r="A122" s="29"/>
      <c r="B122" s="158"/>
      <c r="C122" s="159" t="s">
        <v>87</v>
      </c>
      <c r="D122" s="159" t="s">
        <v>199</v>
      </c>
      <c r="E122" s="160" t="s">
        <v>2529</v>
      </c>
      <c r="F122" s="161" t="s">
        <v>2530</v>
      </c>
      <c r="G122" s="162" t="s">
        <v>2292</v>
      </c>
      <c r="H122" s="163">
        <v>1</v>
      </c>
      <c r="I122" s="164"/>
      <c r="J122" s="165">
        <f>ROUND(I122*H122,2)</f>
        <v>0</v>
      </c>
      <c r="K122" s="166"/>
      <c r="L122" s="30"/>
      <c r="M122" s="167" t="s">
        <v>1</v>
      </c>
      <c r="N122" s="168" t="s">
        <v>45</v>
      </c>
      <c r="O122" s="55"/>
      <c r="P122" s="169">
        <f>O122*H122</f>
        <v>0</v>
      </c>
      <c r="Q122" s="169">
        <v>0</v>
      </c>
      <c r="R122" s="169">
        <f>Q122*H122</f>
        <v>0</v>
      </c>
      <c r="S122" s="169">
        <v>0</v>
      </c>
      <c r="T122" s="170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71" t="s">
        <v>265</v>
      </c>
      <c r="AT122" s="171" t="s">
        <v>199</v>
      </c>
      <c r="AU122" s="171" t="s">
        <v>87</v>
      </c>
      <c r="AY122" s="14" t="s">
        <v>196</v>
      </c>
      <c r="BE122" s="172">
        <f>IF(N122="základní",J122,0)</f>
        <v>0</v>
      </c>
      <c r="BF122" s="172">
        <f>IF(N122="snížená",J122,0)</f>
        <v>0</v>
      </c>
      <c r="BG122" s="172">
        <f>IF(N122="zákl. přenesená",J122,0)</f>
        <v>0</v>
      </c>
      <c r="BH122" s="172">
        <f>IF(N122="sníž. přenesená",J122,0)</f>
        <v>0</v>
      </c>
      <c r="BI122" s="172">
        <f>IF(N122="nulová",J122,0)</f>
        <v>0</v>
      </c>
      <c r="BJ122" s="14" t="s">
        <v>204</v>
      </c>
      <c r="BK122" s="172">
        <f>ROUND(I122*H122,2)</f>
        <v>0</v>
      </c>
      <c r="BL122" s="14" t="s">
        <v>265</v>
      </c>
      <c r="BM122" s="171" t="s">
        <v>204</v>
      </c>
    </row>
    <row r="123" spans="1:65" s="2" customFormat="1" ht="21.75" customHeight="1">
      <c r="A123" s="29"/>
      <c r="B123" s="158"/>
      <c r="C123" s="159" t="s">
        <v>204</v>
      </c>
      <c r="D123" s="159" t="s">
        <v>199</v>
      </c>
      <c r="E123" s="160" t="s">
        <v>2531</v>
      </c>
      <c r="F123" s="161" t="s">
        <v>2532</v>
      </c>
      <c r="G123" s="162" t="s">
        <v>2292</v>
      </c>
      <c r="H123" s="163">
        <v>1</v>
      </c>
      <c r="I123" s="164"/>
      <c r="J123" s="165">
        <f>ROUND(I123*H123,2)</f>
        <v>0</v>
      </c>
      <c r="K123" s="166"/>
      <c r="L123" s="30"/>
      <c r="M123" s="167" t="s">
        <v>1</v>
      </c>
      <c r="N123" s="168" t="s">
        <v>45</v>
      </c>
      <c r="O123" s="55"/>
      <c r="P123" s="169">
        <f>O123*H123</f>
        <v>0</v>
      </c>
      <c r="Q123" s="169">
        <v>0</v>
      </c>
      <c r="R123" s="169">
        <f>Q123*H123</f>
        <v>0</v>
      </c>
      <c r="S123" s="169">
        <v>0</v>
      </c>
      <c r="T123" s="170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71" t="s">
        <v>265</v>
      </c>
      <c r="AT123" s="171" t="s">
        <v>199</v>
      </c>
      <c r="AU123" s="171" t="s">
        <v>87</v>
      </c>
      <c r="AY123" s="14" t="s">
        <v>196</v>
      </c>
      <c r="BE123" s="172">
        <f>IF(N123="základní",J123,0)</f>
        <v>0</v>
      </c>
      <c r="BF123" s="172">
        <f>IF(N123="snížená",J123,0)</f>
        <v>0</v>
      </c>
      <c r="BG123" s="172">
        <f>IF(N123="zákl. přenesená",J123,0)</f>
        <v>0</v>
      </c>
      <c r="BH123" s="172">
        <f>IF(N123="sníž. přenesená",J123,0)</f>
        <v>0</v>
      </c>
      <c r="BI123" s="172">
        <f>IF(N123="nulová",J123,0)</f>
        <v>0</v>
      </c>
      <c r="BJ123" s="14" t="s">
        <v>204</v>
      </c>
      <c r="BK123" s="172">
        <f>ROUND(I123*H123,2)</f>
        <v>0</v>
      </c>
      <c r="BL123" s="14" t="s">
        <v>265</v>
      </c>
      <c r="BM123" s="171" t="s">
        <v>203</v>
      </c>
    </row>
    <row r="124" spans="1:65" s="12" customFormat="1" ht="25.9" customHeight="1">
      <c r="B124" s="145"/>
      <c r="D124" s="146" t="s">
        <v>78</v>
      </c>
      <c r="E124" s="147" t="s">
        <v>2533</v>
      </c>
      <c r="F124" s="147" t="s">
        <v>2534</v>
      </c>
      <c r="I124" s="148"/>
      <c r="J124" s="149">
        <f>BK124</f>
        <v>0</v>
      </c>
      <c r="L124" s="145"/>
      <c r="M124" s="150"/>
      <c r="N124" s="151"/>
      <c r="O124" s="151"/>
      <c r="P124" s="152">
        <f>SUM(P125:P127)</f>
        <v>0</v>
      </c>
      <c r="Q124" s="151"/>
      <c r="R124" s="152">
        <f>SUM(R125:R127)</f>
        <v>0</v>
      </c>
      <c r="S124" s="151"/>
      <c r="T124" s="153">
        <f>SUM(T125:T127)</f>
        <v>0</v>
      </c>
      <c r="AR124" s="146" t="s">
        <v>204</v>
      </c>
      <c r="AT124" s="154" t="s">
        <v>78</v>
      </c>
      <c r="AU124" s="154" t="s">
        <v>79</v>
      </c>
      <c r="AY124" s="146" t="s">
        <v>196</v>
      </c>
      <c r="BK124" s="155">
        <f>SUM(BK125:BK127)</f>
        <v>0</v>
      </c>
    </row>
    <row r="125" spans="1:65" s="2" customFormat="1" ht="21.75" customHeight="1">
      <c r="A125" s="29"/>
      <c r="B125" s="158"/>
      <c r="C125" s="159" t="s">
        <v>197</v>
      </c>
      <c r="D125" s="159" t="s">
        <v>199</v>
      </c>
      <c r="E125" s="160" t="s">
        <v>2535</v>
      </c>
      <c r="F125" s="161" t="s">
        <v>2536</v>
      </c>
      <c r="G125" s="162" t="s">
        <v>222</v>
      </c>
      <c r="H125" s="163">
        <v>1</v>
      </c>
      <c r="I125" s="164"/>
      <c r="J125" s="165">
        <f>ROUND(I125*H125,2)</f>
        <v>0</v>
      </c>
      <c r="K125" s="166"/>
      <c r="L125" s="30"/>
      <c r="M125" s="167" t="s">
        <v>1</v>
      </c>
      <c r="N125" s="168" t="s">
        <v>45</v>
      </c>
      <c r="O125" s="55"/>
      <c r="P125" s="169">
        <f>O125*H125</f>
        <v>0</v>
      </c>
      <c r="Q125" s="169">
        <v>0</v>
      </c>
      <c r="R125" s="169">
        <f>Q125*H125</f>
        <v>0</v>
      </c>
      <c r="S125" s="169">
        <v>0</v>
      </c>
      <c r="T125" s="170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1" t="s">
        <v>265</v>
      </c>
      <c r="AT125" s="171" t="s">
        <v>199</v>
      </c>
      <c r="AU125" s="171" t="s">
        <v>87</v>
      </c>
      <c r="AY125" s="14" t="s">
        <v>196</v>
      </c>
      <c r="BE125" s="172">
        <f>IF(N125="základní",J125,0)</f>
        <v>0</v>
      </c>
      <c r="BF125" s="172">
        <f>IF(N125="snížená",J125,0)</f>
        <v>0</v>
      </c>
      <c r="BG125" s="172">
        <f>IF(N125="zákl. přenesená",J125,0)</f>
        <v>0</v>
      </c>
      <c r="BH125" s="172">
        <f>IF(N125="sníž. přenesená",J125,0)</f>
        <v>0</v>
      </c>
      <c r="BI125" s="172">
        <f>IF(N125="nulová",J125,0)</f>
        <v>0</v>
      </c>
      <c r="BJ125" s="14" t="s">
        <v>204</v>
      </c>
      <c r="BK125" s="172">
        <f>ROUND(I125*H125,2)</f>
        <v>0</v>
      </c>
      <c r="BL125" s="14" t="s">
        <v>265</v>
      </c>
      <c r="BM125" s="171" t="s">
        <v>224</v>
      </c>
    </row>
    <row r="126" spans="1:65" s="2" customFormat="1" ht="16.5" customHeight="1">
      <c r="A126" s="29"/>
      <c r="B126" s="158"/>
      <c r="C126" s="159" t="s">
        <v>203</v>
      </c>
      <c r="D126" s="159" t="s">
        <v>199</v>
      </c>
      <c r="E126" s="160" t="s">
        <v>2537</v>
      </c>
      <c r="F126" s="161" t="s">
        <v>2538</v>
      </c>
      <c r="G126" s="162" t="s">
        <v>222</v>
      </c>
      <c r="H126" s="163">
        <v>4</v>
      </c>
      <c r="I126" s="164"/>
      <c r="J126" s="165">
        <f>ROUND(I126*H126,2)</f>
        <v>0</v>
      </c>
      <c r="K126" s="166"/>
      <c r="L126" s="30"/>
      <c r="M126" s="167" t="s">
        <v>1</v>
      </c>
      <c r="N126" s="168" t="s">
        <v>45</v>
      </c>
      <c r="O126" s="55"/>
      <c r="P126" s="169">
        <f>O126*H126</f>
        <v>0</v>
      </c>
      <c r="Q126" s="169">
        <v>0</v>
      </c>
      <c r="R126" s="169">
        <f>Q126*H126</f>
        <v>0</v>
      </c>
      <c r="S126" s="169">
        <v>0</v>
      </c>
      <c r="T126" s="170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71" t="s">
        <v>265</v>
      </c>
      <c r="AT126" s="171" t="s">
        <v>199</v>
      </c>
      <c r="AU126" s="171" t="s">
        <v>87</v>
      </c>
      <c r="AY126" s="14" t="s">
        <v>196</v>
      </c>
      <c r="BE126" s="172">
        <f>IF(N126="základní",J126,0)</f>
        <v>0</v>
      </c>
      <c r="BF126" s="172">
        <f>IF(N126="snížená",J126,0)</f>
        <v>0</v>
      </c>
      <c r="BG126" s="172">
        <f>IF(N126="zákl. přenesená",J126,0)</f>
        <v>0</v>
      </c>
      <c r="BH126" s="172">
        <f>IF(N126="sníž. přenesená",J126,0)</f>
        <v>0</v>
      </c>
      <c r="BI126" s="172">
        <f>IF(N126="nulová",J126,0)</f>
        <v>0</v>
      </c>
      <c r="BJ126" s="14" t="s">
        <v>204</v>
      </c>
      <c r="BK126" s="172">
        <f>ROUND(I126*H126,2)</f>
        <v>0</v>
      </c>
      <c r="BL126" s="14" t="s">
        <v>265</v>
      </c>
      <c r="BM126" s="171" t="s">
        <v>217</v>
      </c>
    </row>
    <row r="127" spans="1:65" s="2" customFormat="1" ht="16.5" customHeight="1">
      <c r="A127" s="29"/>
      <c r="B127" s="158"/>
      <c r="C127" s="159" t="s">
        <v>219</v>
      </c>
      <c r="D127" s="159" t="s">
        <v>199</v>
      </c>
      <c r="E127" s="160" t="s">
        <v>2539</v>
      </c>
      <c r="F127" s="161" t="s">
        <v>2540</v>
      </c>
      <c r="G127" s="162" t="s">
        <v>222</v>
      </c>
      <c r="H127" s="163">
        <v>5</v>
      </c>
      <c r="I127" s="164"/>
      <c r="J127" s="165">
        <f>ROUND(I127*H127,2)</f>
        <v>0</v>
      </c>
      <c r="K127" s="166"/>
      <c r="L127" s="30"/>
      <c r="M127" s="167" t="s">
        <v>1</v>
      </c>
      <c r="N127" s="168" t="s">
        <v>45</v>
      </c>
      <c r="O127" s="55"/>
      <c r="P127" s="169">
        <f>O127*H127</f>
        <v>0</v>
      </c>
      <c r="Q127" s="169">
        <v>0</v>
      </c>
      <c r="R127" s="169">
        <f>Q127*H127</f>
        <v>0</v>
      </c>
      <c r="S127" s="169">
        <v>0</v>
      </c>
      <c r="T127" s="170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1" t="s">
        <v>265</v>
      </c>
      <c r="AT127" s="171" t="s">
        <v>199</v>
      </c>
      <c r="AU127" s="171" t="s">
        <v>87</v>
      </c>
      <c r="AY127" s="14" t="s">
        <v>196</v>
      </c>
      <c r="BE127" s="172">
        <f>IF(N127="základní",J127,0)</f>
        <v>0</v>
      </c>
      <c r="BF127" s="172">
        <f>IF(N127="snížená",J127,0)</f>
        <v>0</v>
      </c>
      <c r="BG127" s="172">
        <f>IF(N127="zákl. přenesená",J127,0)</f>
        <v>0</v>
      </c>
      <c r="BH127" s="172">
        <f>IF(N127="sníž. přenesená",J127,0)</f>
        <v>0</v>
      </c>
      <c r="BI127" s="172">
        <f>IF(N127="nulová",J127,0)</f>
        <v>0</v>
      </c>
      <c r="BJ127" s="14" t="s">
        <v>204</v>
      </c>
      <c r="BK127" s="172">
        <f>ROUND(I127*H127,2)</f>
        <v>0</v>
      </c>
      <c r="BL127" s="14" t="s">
        <v>265</v>
      </c>
      <c r="BM127" s="171" t="s">
        <v>241</v>
      </c>
    </row>
    <row r="128" spans="1:65" s="12" customFormat="1" ht="25.9" customHeight="1">
      <c r="B128" s="145"/>
      <c r="D128" s="146" t="s">
        <v>78</v>
      </c>
      <c r="E128" s="147" t="s">
        <v>2541</v>
      </c>
      <c r="F128" s="147" t="s">
        <v>2542</v>
      </c>
      <c r="I128" s="148"/>
      <c r="J128" s="149">
        <f>BK128</f>
        <v>0</v>
      </c>
      <c r="L128" s="145"/>
      <c r="M128" s="150"/>
      <c r="N128" s="151"/>
      <c r="O128" s="151"/>
      <c r="P128" s="152">
        <f>SUM(P129:P146)</f>
        <v>0</v>
      </c>
      <c r="Q128" s="151"/>
      <c r="R128" s="152">
        <f>SUM(R129:R146)</f>
        <v>0</v>
      </c>
      <c r="S128" s="151"/>
      <c r="T128" s="153">
        <f>SUM(T129:T146)</f>
        <v>0</v>
      </c>
      <c r="AR128" s="146" t="s">
        <v>204</v>
      </c>
      <c r="AT128" s="154" t="s">
        <v>78</v>
      </c>
      <c r="AU128" s="154" t="s">
        <v>79</v>
      </c>
      <c r="AY128" s="146" t="s">
        <v>196</v>
      </c>
      <c r="BK128" s="155">
        <f>SUM(BK129:BK146)</f>
        <v>0</v>
      </c>
    </row>
    <row r="129" spans="1:65" s="2" customFormat="1" ht="16.5" customHeight="1">
      <c r="A129" s="29"/>
      <c r="B129" s="158"/>
      <c r="C129" s="159" t="s">
        <v>228</v>
      </c>
      <c r="D129" s="159" t="s">
        <v>199</v>
      </c>
      <c r="E129" s="160" t="s">
        <v>2543</v>
      </c>
      <c r="F129" s="161" t="s">
        <v>2544</v>
      </c>
      <c r="G129" s="162" t="s">
        <v>512</v>
      </c>
      <c r="H129" s="163">
        <v>2</v>
      </c>
      <c r="I129" s="164"/>
      <c r="J129" s="165">
        <f t="shared" ref="J129:J146" si="0">ROUND(I129*H129,2)</f>
        <v>0</v>
      </c>
      <c r="K129" s="166"/>
      <c r="L129" s="30"/>
      <c r="M129" s="167" t="s">
        <v>1</v>
      </c>
      <c r="N129" s="168" t="s">
        <v>45</v>
      </c>
      <c r="O129" s="55"/>
      <c r="P129" s="169">
        <f t="shared" ref="P129:P146" si="1">O129*H129</f>
        <v>0</v>
      </c>
      <c r="Q129" s="169">
        <v>0</v>
      </c>
      <c r="R129" s="169">
        <f t="shared" ref="R129:R146" si="2">Q129*H129</f>
        <v>0</v>
      </c>
      <c r="S129" s="169">
        <v>0</v>
      </c>
      <c r="T129" s="170">
        <f t="shared" ref="T129:T146" si="3"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1" t="s">
        <v>265</v>
      </c>
      <c r="AT129" s="171" t="s">
        <v>199</v>
      </c>
      <c r="AU129" s="171" t="s">
        <v>87</v>
      </c>
      <c r="AY129" s="14" t="s">
        <v>196</v>
      </c>
      <c r="BE129" s="172">
        <f t="shared" ref="BE129:BE146" si="4">IF(N129="základní",J129,0)</f>
        <v>0</v>
      </c>
      <c r="BF129" s="172">
        <f t="shared" ref="BF129:BF146" si="5">IF(N129="snížená",J129,0)</f>
        <v>0</v>
      </c>
      <c r="BG129" s="172">
        <f t="shared" ref="BG129:BG146" si="6">IF(N129="zákl. přenesená",J129,0)</f>
        <v>0</v>
      </c>
      <c r="BH129" s="172">
        <f t="shared" ref="BH129:BH146" si="7">IF(N129="sníž. přenesená",J129,0)</f>
        <v>0</v>
      </c>
      <c r="BI129" s="172">
        <f t="shared" ref="BI129:BI146" si="8">IF(N129="nulová",J129,0)</f>
        <v>0</v>
      </c>
      <c r="BJ129" s="14" t="s">
        <v>204</v>
      </c>
      <c r="BK129" s="172">
        <f t="shared" ref="BK129:BK146" si="9">ROUND(I129*H129,2)</f>
        <v>0</v>
      </c>
      <c r="BL129" s="14" t="s">
        <v>265</v>
      </c>
      <c r="BM129" s="171" t="s">
        <v>249</v>
      </c>
    </row>
    <row r="130" spans="1:65" s="2" customFormat="1" ht="21.75" customHeight="1">
      <c r="A130" s="29"/>
      <c r="B130" s="158"/>
      <c r="C130" s="159" t="s">
        <v>217</v>
      </c>
      <c r="D130" s="159" t="s">
        <v>199</v>
      </c>
      <c r="E130" s="160" t="s">
        <v>2545</v>
      </c>
      <c r="F130" s="161" t="s">
        <v>2546</v>
      </c>
      <c r="G130" s="162" t="s">
        <v>512</v>
      </c>
      <c r="H130" s="163">
        <v>1</v>
      </c>
      <c r="I130" s="164"/>
      <c r="J130" s="165">
        <f t="shared" si="0"/>
        <v>0</v>
      </c>
      <c r="K130" s="166"/>
      <c r="L130" s="30"/>
      <c r="M130" s="167" t="s">
        <v>1</v>
      </c>
      <c r="N130" s="168" t="s">
        <v>45</v>
      </c>
      <c r="O130" s="55"/>
      <c r="P130" s="169">
        <f t="shared" si="1"/>
        <v>0</v>
      </c>
      <c r="Q130" s="169">
        <v>0</v>
      </c>
      <c r="R130" s="169">
        <f t="shared" si="2"/>
        <v>0</v>
      </c>
      <c r="S130" s="169">
        <v>0</v>
      </c>
      <c r="T130" s="170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1" t="s">
        <v>265</v>
      </c>
      <c r="AT130" s="171" t="s">
        <v>199</v>
      </c>
      <c r="AU130" s="171" t="s">
        <v>87</v>
      </c>
      <c r="AY130" s="14" t="s">
        <v>196</v>
      </c>
      <c r="BE130" s="172">
        <f t="shared" si="4"/>
        <v>0</v>
      </c>
      <c r="BF130" s="172">
        <f t="shared" si="5"/>
        <v>0</v>
      </c>
      <c r="BG130" s="172">
        <f t="shared" si="6"/>
        <v>0</v>
      </c>
      <c r="BH130" s="172">
        <f t="shared" si="7"/>
        <v>0</v>
      </c>
      <c r="BI130" s="172">
        <f t="shared" si="8"/>
        <v>0</v>
      </c>
      <c r="BJ130" s="14" t="s">
        <v>204</v>
      </c>
      <c r="BK130" s="172">
        <f t="shared" si="9"/>
        <v>0</v>
      </c>
      <c r="BL130" s="14" t="s">
        <v>265</v>
      </c>
      <c r="BM130" s="171" t="s">
        <v>257</v>
      </c>
    </row>
    <row r="131" spans="1:65" s="2" customFormat="1" ht="16.5" customHeight="1">
      <c r="A131" s="29"/>
      <c r="B131" s="158"/>
      <c r="C131" s="159" t="s">
        <v>237</v>
      </c>
      <c r="D131" s="159" t="s">
        <v>199</v>
      </c>
      <c r="E131" s="160" t="s">
        <v>2547</v>
      </c>
      <c r="F131" s="161" t="s">
        <v>2548</v>
      </c>
      <c r="G131" s="162" t="s">
        <v>512</v>
      </c>
      <c r="H131" s="163">
        <v>1</v>
      </c>
      <c r="I131" s="164"/>
      <c r="J131" s="165">
        <f t="shared" si="0"/>
        <v>0</v>
      </c>
      <c r="K131" s="166"/>
      <c r="L131" s="30"/>
      <c r="M131" s="167" t="s">
        <v>1</v>
      </c>
      <c r="N131" s="168" t="s">
        <v>45</v>
      </c>
      <c r="O131" s="55"/>
      <c r="P131" s="169">
        <f t="shared" si="1"/>
        <v>0</v>
      </c>
      <c r="Q131" s="169">
        <v>0</v>
      </c>
      <c r="R131" s="169">
        <f t="shared" si="2"/>
        <v>0</v>
      </c>
      <c r="S131" s="169">
        <v>0</v>
      </c>
      <c r="T131" s="170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1" t="s">
        <v>265</v>
      </c>
      <c r="AT131" s="171" t="s">
        <v>199</v>
      </c>
      <c r="AU131" s="171" t="s">
        <v>87</v>
      </c>
      <c r="AY131" s="14" t="s">
        <v>196</v>
      </c>
      <c r="BE131" s="172">
        <f t="shared" si="4"/>
        <v>0</v>
      </c>
      <c r="BF131" s="172">
        <f t="shared" si="5"/>
        <v>0</v>
      </c>
      <c r="BG131" s="172">
        <f t="shared" si="6"/>
        <v>0</v>
      </c>
      <c r="BH131" s="172">
        <f t="shared" si="7"/>
        <v>0</v>
      </c>
      <c r="BI131" s="172">
        <f t="shared" si="8"/>
        <v>0</v>
      </c>
      <c r="BJ131" s="14" t="s">
        <v>204</v>
      </c>
      <c r="BK131" s="172">
        <f t="shared" si="9"/>
        <v>0</v>
      </c>
      <c r="BL131" s="14" t="s">
        <v>265</v>
      </c>
      <c r="BM131" s="171" t="s">
        <v>265</v>
      </c>
    </row>
    <row r="132" spans="1:65" s="2" customFormat="1" ht="16.5" customHeight="1">
      <c r="A132" s="29"/>
      <c r="B132" s="158"/>
      <c r="C132" s="159" t="s">
        <v>241</v>
      </c>
      <c r="D132" s="159" t="s">
        <v>199</v>
      </c>
      <c r="E132" s="160" t="s">
        <v>2549</v>
      </c>
      <c r="F132" s="161" t="s">
        <v>2550</v>
      </c>
      <c r="G132" s="162" t="s">
        <v>512</v>
      </c>
      <c r="H132" s="163">
        <v>3</v>
      </c>
      <c r="I132" s="164"/>
      <c r="J132" s="165">
        <f t="shared" si="0"/>
        <v>0</v>
      </c>
      <c r="K132" s="166"/>
      <c r="L132" s="30"/>
      <c r="M132" s="167" t="s">
        <v>1</v>
      </c>
      <c r="N132" s="168" t="s">
        <v>45</v>
      </c>
      <c r="O132" s="55"/>
      <c r="P132" s="169">
        <f t="shared" si="1"/>
        <v>0</v>
      </c>
      <c r="Q132" s="169">
        <v>0</v>
      </c>
      <c r="R132" s="169">
        <f t="shared" si="2"/>
        <v>0</v>
      </c>
      <c r="S132" s="169">
        <v>0</v>
      </c>
      <c r="T132" s="170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1" t="s">
        <v>265</v>
      </c>
      <c r="AT132" s="171" t="s">
        <v>199</v>
      </c>
      <c r="AU132" s="171" t="s">
        <v>87</v>
      </c>
      <c r="AY132" s="14" t="s">
        <v>196</v>
      </c>
      <c r="BE132" s="172">
        <f t="shared" si="4"/>
        <v>0</v>
      </c>
      <c r="BF132" s="172">
        <f t="shared" si="5"/>
        <v>0</v>
      </c>
      <c r="BG132" s="172">
        <f t="shared" si="6"/>
        <v>0</v>
      </c>
      <c r="BH132" s="172">
        <f t="shared" si="7"/>
        <v>0</v>
      </c>
      <c r="BI132" s="172">
        <f t="shared" si="8"/>
        <v>0</v>
      </c>
      <c r="BJ132" s="14" t="s">
        <v>204</v>
      </c>
      <c r="BK132" s="172">
        <f t="shared" si="9"/>
        <v>0</v>
      </c>
      <c r="BL132" s="14" t="s">
        <v>265</v>
      </c>
      <c r="BM132" s="171" t="s">
        <v>271</v>
      </c>
    </row>
    <row r="133" spans="1:65" s="2" customFormat="1" ht="16.5" customHeight="1">
      <c r="A133" s="29"/>
      <c r="B133" s="158"/>
      <c r="C133" s="159" t="s">
        <v>245</v>
      </c>
      <c r="D133" s="159" t="s">
        <v>199</v>
      </c>
      <c r="E133" s="160" t="s">
        <v>2551</v>
      </c>
      <c r="F133" s="161" t="s">
        <v>2552</v>
      </c>
      <c r="G133" s="162" t="s">
        <v>512</v>
      </c>
      <c r="H133" s="163">
        <v>1</v>
      </c>
      <c r="I133" s="164"/>
      <c r="J133" s="165">
        <f t="shared" si="0"/>
        <v>0</v>
      </c>
      <c r="K133" s="166"/>
      <c r="L133" s="30"/>
      <c r="M133" s="167" t="s">
        <v>1</v>
      </c>
      <c r="N133" s="168" t="s">
        <v>45</v>
      </c>
      <c r="O133" s="55"/>
      <c r="P133" s="169">
        <f t="shared" si="1"/>
        <v>0</v>
      </c>
      <c r="Q133" s="169">
        <v>0</v>
      </c>
      <c r="R133" s="169">
        <f t="shared" si="2"/>
        <v>0</v>
      </c>
      <c r="S133" s="169">
        <v>0</v>
      </c>
      <c r="T133" s="170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1" t="s">
        <v>265</v>
      </c>
      <c r="AT133" s="171" t="s">
        <v>199</v>
      </c>
      <c r="AU133" s="171" t="s">
        <v>87</v>
      </c>
      <c r="AY133" s="14" t="s">
        <v>196</v>
      </c>
      <c r="BE133" s="172">
        <f t="shared" si="4"/>
        <v>0</v>
      </c>
      <c r="BF133" s="172">
        <f t="shared" si="5"/>
        <v>0</v>
      </c>
      <c r="BG133" s="172">
        <f t="shared" si="6"/>
        <v>0</v>
      </c>
      <c r="BH133" s="172">
        <f t="shared" si="7"/>
        <v>0</v>
      </c>
      <c r="BI133" s="172">
        <f t="shared" si="8"/>
        <v>0</v>
      </c>
      <c r="BJ133" s="14" t="s">
        <v>204</v>
      </c>
      <c r="BK133" s="172">
        <f t="shared" si="9"/>
        <v>0</v>
      </c>
      <c r="BL133" s="14" t="s">
        <v>265</v>
      </c>
      <c r="BM133" s="171" t="s">
        <v>279</v>
      </c>
    </row>
    <row r="134" spans="1:65" s="2" customFormat="1" ht="16.5" customHeight="1">
      <c r="A134" s="29"/>
      <c r="B134" s="158"/>
      <c r="C134" s="159" t="s">
        <v>249</v>
      </c>
      <c r="D134" s="159" t="s">
        <v>199</v>
      </c>
      <c r="E134" s="160" t="s">
        <v>2553</v>
      </c>
      <c r="F134" s="161" t="s">
        <v>2554</v>
      </c>
      <c r="G134" s="162" t="s">
        <v>512</v>
      </c>
      <c r="H134" s="163">
        <v>1</v>
      </c>
      <c r="I134" s="164"/>
      <c r="J134" s="165">
        <f t="shared" si="0"/>
        <v>0</v>
      </c>
      <c r="K134" s="166"/>
      <c r="L134" s="30"/>
      <c r="M134" s="167" t="s">
        <v>1</v>
      </c>
      <c r="N134" s="168" t="s">
        <v>45</v>
      </c>
      <c r="O134" s="55"/>
      <c r="P134" s="169">
        <f t="shared" si="1"/>
        <v>0</v>
      </c>
      <c r="Q134" s="169">
        <v>0</v>
      </c>
      <c r="R134" s="169">
        <f t="shared" si="2"/>
        <v>0</v>
      </c>
      <c r="S134" s="169">
        <v>0</v>
      </c>
      <c r="T134" s="170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71" t="s">
        <v>265</v>
      </c>
      <c r="AT134" s="171" t="s">
        <v>199</v>
      </c>
      <c r="AU134" s="171" t="s">
        <v>87</v>
      </c>
      <c r="AY134" s="14" t="s">
        <v>196</v>
      </c>
      <c r="BE134" s="172">
        <f t="shared" si="4"/>
        <v>0</v>
      </c>
      <c r="BF134" s="172">
        <f t="shared" si="5"/>
        <v>0</v>
      </c>
      <c r="BG134" s="172">
        <f t="shared" si="6"/>
        <v>0</v>
      </c>
      <c r="BH134" s="172">
        <f t="shared" si="7"/>
        <v>0</v>
      </c>
      <c r="BI134" s="172">
        <f t="shared" si="8"/>
        <v>0</v>
      </c>
      <c r="BJ134" s="14" t="s">
        <v>204</v>
      </c>
      <c r="BK134" s="172">
        <f t="shared" si="9"/>
        <v>0</v>
      </c>
      <c r="BL134" s="14" t="s">
        <v>265</v>
      </c>
      <c r="BM134" s="171" t="s">
        <v>286</v>
      </c>
    </row>
    <row r="135" spans="1:65" s="2" customFormat="1" ht="16.5" customHeight="1">
      <c r="A135" s="29"/>
      <c r="B135" s="158"/>
      <c r="C135" s="159" t="s">
        <v>253</v>
      </c>
      <c r="D135" s="159" t="s">
        <v>199</v>
      </c>
      <c r="E135" s="160" t="s">
        <v>2555</v>
      </c>
      <c r="F135" s="161" t="s">
        <v>2556</v>
      </c>
      <c r="G135" s="162" t="s">
        <v>512</v>
      </c>
      <c r="H135" s="163">
        <v>2</v>
      </c>
      <c r="I135" s="164"/>
      <c r="J135" s="165">
        <f t="shared" si="0"/>
        <v>0</v>
      </c>
      <c r="K135" s="166"/>
      <c r="L135" s="30"/>
      <c r="M135" s="167" t="s">
        <v>1</v>
      </c>
      <c r="N135" s="168" t="s">
        <v>45</v>
      </c>
      <c r="O135" s="55"/>
      <c r="P135" s="169">
        <f t="shared" si="1"/>
        <v>0</v>
      </c>
      <c r="Q135" s="169">
        <v>0</v>
      </c>
      <c r="R135" s="169">
        <f t="shared" si="2"/>
        <v>0</v>
      </c>
      <c r="S135" s="169">
        <v>0</v>
      </c>
      <c r="T135" s="170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1" t="s">
        <v>265</v>
      </c>
      <c r="AT135" s="171" t="s">
        <v>199</v>
      </c>
      <c r="AU135" s="171" t="s">
        <v>87</v>
      </c>
      <c r="AY135" s="14" t="s">
        <v>196</v>
      </c>
      <c r="BE135" s="172">
        <f t="shared" si="4"/>
        <v>0</v>
      </c>
      <c r="BF135" s="172">
        <f t="shared" si="5"/>
        <v>0</v>
      </c>
      <c r="BG135" s="172">
        <f t="shared" si="6"/>
        <v>0</v>
      </c>
      <c r="BH135" s="172">
        <f t="shared" si="7"/>
        <v>0</v>
      </c>
      <c r="BI135" s="172">
        <f t="shared" si="8"/>
        <v>0</v>
      </c>
      <c r="BJ135" s="14" t="s">
        <v>204</v>
      </c>
      <c r="BK135" s="172">
        <f t="shared" si="9"/>
        <v>0</v>
      </c>
      <c r="BL135" s="14" t="s">
        <v>265</v>
      </c>
      <c r="BM135" s="171" t="s">
        <v>294</v>
      </c>
    </row>
    <row r="136" spans="1:65" s="2" customFormat="1" ht="16.5" customHeight="1">
      <c r="A136" s="29"/>
      <c r="B136" s="158"/>
      <c r="C136" s="159" t="s">
        <v>328</v>
      </c>
      <c r="D136" s="159" t="s">
        <v>199</v>
      </c>
      <c r="E136" s="160" t="s">
        <v>2557</v>
      </c>
      <c r="F136" s="161" t="s">
        <v>2558</v>
      </c>
      <c r="G136" s="162" t="s">
        <v>512</v>
      </c>
      <c r="H136" s="163">
        <v>1</v>
      </c>
      <c r="I136" s="164"/>
      <c r="J136" s="165">
        <f t="shared" si="0"/>
        <v>0</v>
      </c>
      <c r="K136" s="166"/>
      <c r="L136" s="30"/>
      <c r="M136" s="167" t="s">
        <v>1</v>
      </c>
      <c r="N136" s="168" t="s">
        <v>45</v>
      </c>
      <c r="O136" s="55"/>
      <c r="P136" s="169">
        <f t="shared" si="1"/>
        <v>0</v>
      </c>
      <c r="Q136" s="169">
        <v>0</v>
      </c>
      <c r="R136" s="169">
        <f t="shared" si="2"/>
        <v>0</v>
      </c>
      <c r="S136" s="169">
        <v>0</v>
      </c>
      <c r="T136" s="170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1" t="s">
        <v>265</v>
      </c>
      <c r="AT136" s="171" t="s">
        <v>199</v>
      </c>
      <c r="AU136" s="171" t="s">
        <v>87</v>
      </c>
      <c r="AY136" s="14" t="s">
        <v>196</v>
      </c>
      <c r="BE136" s="172">
        <f t="shared" si="4"/>
        <v>0</v>
      </c>
      <c r="BF136" s="172">
        <f t="shared" si="5"/>
        <v>0</v>
      </c>
      <c r="BG136" s="172">
        <f t="shared" si="6"/>
        <v>0</v>
      </c>
      <c r="BH136" s="172">
        <f t="shared" si="7"/>
        <v>0</v>
      </c>
      <c r="BI136" s="172">
        <f t="shared" si="8"/>
        <v>0</v>
      </c>
      <c r="BJ136" s="14" t="s">
        <v>204</v>
      </c>
      <c r="BK136" s="172">
        <f t="shared" si="9"/>
        <v>0</v>
      </c>
      <c r="BL136" s="14" t="s">
        <v>265</v>
      </c>
      <c r="BM136" s="171" t="s">
        <v>2645</v>
      </c>
    </row>
    <row r="137" spans="1:65" s="2" customFormat="1" ht="16.5" customHeight="1">
      <c r="A137" s="29"/>
      <c r="B137" s="158"/>
      <c r="C137" s="159" t="s">
        <v>332</v>
      </c>
      <c r="D137" s="159" t="s">
        <v>199</v>
      </c>
      <c r="E137" s="160" t="s">
        <v>2560</v>
      </c>
      <c r="F137" s="161" t="s">
        <v>2561</v>
      </c>
      <c r="G137" s="162" t="s">
        <v>512</v>
      </c>
      <c r="H137" s="163">
        <v>1</v>
      </c>
      <c r="I137" s="164"/>
      <c r="J137" s="165">
        <f t="shared" si="0"/>
        <v>0</v>
      </c>
      <c r="K137" s="166"/>
      <c r="L137" s="30"/>
      <c r="M137" s="167" t="s">
        <v>1</v>
      </c>
      <c r="N137" s="168" t="s">
        <v>45</v>
      </c>
      <c r="O137" s="55"/>
      <c r="P137" s="169">
        <f t="shared" si="1"/>
        <v>0</v>
      </c>
      <c r="Q137" s="169">
        <v>0</v>
      </c>
      <c r="R137" s="169">
        <f t="shared" si="2"/>
        <v>0</v>
      </c>
      <c r="S137" s="169">
        <v>0</v>
      </c>
      <c r="T137" s="170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1" t="s">
        <v>265</v>
      </c>
      <c r="AT137" s="171" t="s">
        <v>199</v>
      </c>
      <c r="AU137" s="171" t="s">
        <v>87</v>
      </c>
      <c r="AY137" s="14" t="s">
        <v>196</v>
      </c>
      <c r="BE137" s="172">
        <f t="shared" si="4"/>
        <v>0</v>
      </c>
      <c r="BF137" s="172">
        <f t="shared" si="5"/>
        <v>0</v>
      </c>
      <c r="BG137" s="172">
        <f t="shared" si="6"/>
        <v>0</v>
      </c>
      <c r="BH137" s="172">
        <f t="shared" si="7"/>
        <v>0</v>
      </c>
      <c r="BI137" s="172">
        <f t="shared" si="8"/>
        <v>0</v>
      </c>
      <c r="BJ137" s="14" t="s">
        <v>204</v>
      </c>
      <c r="BK137" s="172">
        <f t="shared" si="9"/>
        <v>0</v>
      </c>
      <c r="BL137" s="14" t="s">
        <v>265</v>
      </c>
      <c r="BM137" s="171" t="s">
        <v>2646</v>
      </c>
    </row>
    <row r="138" spans="1:65" s="2" customFormat="1" ht="16.5" customHeight="1">
      <c r="A138" s="29"/>
      <c r="B138" s="158"/>
      <c r="C138" s="159" t="s">
        <v>334</v>
      </c>
      <c r="D138" s="159" t="s">
        <v>199</v>
      </c>
      <c r="E138" s="160" t="s">
        <v>2563</v>
      </c>
      <c r="F138" s="161" t="s">
        <v>2564</v>
      </c>
      <c r="G138" s="162" t="s">
        <v>512</v>
      </c>
      <c r="H138" s="163">
        <v>2</v>
      </c>
      <c r="I138" s="164"/>
      <c r="J138" s="165">
        <f t="shared" si="0"/>
        <v>0</v>
      </c>
      <c r="K138" s="166"/>
      <c r="L138" s="30"/>
      <c r="M138" s="167" t="s">
        <v>1</v>
      </c>
      <c r="N138" s="168" t="s">
        <v>45</v>
      </c>
      <c r="O138" s="55"/>
      <c r="P138" s="169">
        <f t="shared" si="1"/>
        <v>0</v>
      </c>
      <c r="Q138" s="169">
        <v>0</v>
      </c>
      <c r="R138" s="169">
        <f t="shared" si="2"/>
        <v>0</v>
      </c>
      <c r="S138" s="169">
        <v>0</v>
      </c>
      <c r="T138" s="170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1" t="s">
        <v>265</v>
      </c>
      <c r="AT138" s="171" t="s">
        <v>199</v>
      </c>
      <c r="AU138" s="171" t="s">
        <v>87</v>
      </c>
      <c r="AY138" s="14" t="s">
        <v>196</v>
      </c>
      <c r="BE138" s="172">
        <f t="shared" si="4"/>
        <v>0</v>
      </c>
      <c r="BF138" s="172">
        <f t="shared" si="5"/>
        <v>0</v>
      </c>
      <c r="BG138" s="172">
        <f t="shared" si="6"/>
        <v>0</v>
      </c>
      <c r="BH138" s="172">
        <f t="shared" si="7"/>
        <v>0</v>
      </c>
      <c r="BI138" s="172">
        <f t="shared" si="8"/>
        <v>0</v>
      </c>
      <c r="BJ138" s="14" t="s">
        <v>204</v>
      </c>
      <c r="BK138" s="172">
        <f t="shared" si="9"/>
        <v>0</v>
      </c>
      <c r="BL138" s="14" t="s">
        <v>265</v>
      </c>
      <c r="BM138" s="171" t="s">
        <v>2647</v>
      </c>
    </row>
    <row r="139" spans="1:65" s="2" customFormat="1" ht="16.5" customHeight="1">
      <c r="A139" s="29"/>
      <c r="B139" s="158"/>
      <c r="C139" s="159" t="s">
        <v>267</v>
      </c>
      <c r="D139" s="159" t="s">
        <v>199</v>
      </c>
      <c r="E139" s="160" t="s">
        <v>2566</v>
      </c>
      <c r="F139" s="161" t="s">
        <v>2567</v>
      </c>
      <c r="G139" s="162" t="s">
        <v>512</v>
      </c>
      <c r="H139" s="163">
        <v>2</v>
      </c>
      <c r="I139" s="164"/>
      <c r="J139" s="165">
        <f t="shared" si="0"/>
        <v>0</v>
      </c>
      <c r="K139" s="166"/>
      <c r="L139" s="30"/>
      <c r="M139" s="167" t="s">
        <v>1</v>
      </c>
      <c r="N139" s="168" t="s">
        <v>45</v>
      </c>
      <c r="O139" s="55"/>
      <c r="P139" s="169">
        <f t="shared" si="1"/>
        <v>0</v>
      </c>
      <c r="Q139" s="169">
        <v>0</v>
      </c>
      <c r="R139" s="169">
        <f t="shared" si="2"/>
        <v>0</v>
      </c>
      <c r="S139" s="169">
        <v>0</v>
      </c>
      <c r="T139" s="170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1" t="s">
        <v>265</v>
      </c>
      <c r="AT139" s="171" t="s">
        <v>199</v>
      </c>
      <c r="AU139" s="171" t="s">
        <v>87</v>
      </c>
      <c r="AY139" s="14" t="s">
        <v>196</v>
      </c>
      <c r="BE139" s="172">
        <f t="shared" si="4"/>
        <v>0</v>
      </c>
      <c r="BF139" s="172">
        <f t="shared" si="5"/>
        <v>0</v>
      </c>
      <c r="BG139" s="172">
        <f t="shared" si="6"/>
        <v>0</v>
      </c>
      <c r="BH139" s="172">
        <f t="shared" si="7"/>
        <v>0</v>
      </c>
      <c r="BI139" s="172">
        <f t="shared" si="8"/>
        <v>0</v>
      </c>
      <c r="BJ139" s="14" t="s">
        <v>204</v>
      </c>
      <c r="BK139" s="172">
        <f t="shared" si="9"/>
        <v>0</v>
      </c>
      <c r="BL139" s="14" t="s">
        <v>265</v>
      </c>
      <c r="BM139" s="171" t="s">
        <v>302</v>
      </c>
    </row>
    <row r="140" spans="1:65" s="2" customFormat="1" ht="16.5" customHeight="1">
      <c r="A140" s="29"/>
      <c r="B140" s="158"/>
      <c r="C140" s="159" t="s">
        <v>271</v>
      </c>
      <c r="D140" s="159" t="s">
        <v>199</v>
      </c>
      <c r="E140" s="160" t="s">
        <v>2568</v>
      </c>
      <c r="F140" s="161" t="s">
        <v>2569</v>
      </c>
      <c r="G140" s="162" t="s">
        <v>512</v>
      </c>
      <c r="H140" s="163">
        <v>1</v>
      </c>
      <c r="I140" s="164"/>
      <c r="J140" s="165">
        <f t="shared" si="0"/>
        <v>0</v>
      </c>
      <c r="K140" s="166"/>
      <c r="L140" s="30"/>
      <c r="M140" s="167" t="s">
        <v>1</v>
      </c>
      <c r="N140" s="168" t="s">
        <v>45</v>
      </c>
      <c r="O140" s="55"/>
      <c r="P140" s="169">
        <f t="shared" si="1"/>
        <v>0</v>
      </c>
      <c r="Q140" s="169">
        <v>0</v>
      </c>
      <c r="R140" s="169">
        <f t="shared" si="2"/>
        <v>0</v>
      </c>
      <c r="S140" s="169">
        <v>0</v>
      </c>
      <c r="T140" s="170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1" t="s">
        <v>265</v>
      </c>
      <c r="AT140" s="171" t="s">
        <v>199</v>
      </c>
      <c r="AU140" s="171" t="s">
        <v>87</v>
      </c>
      <c r="AY140" s="14" t="s">
        <v>196</v>
      </c>
      <c r="BE140" s="172">
        <f t="shared" si="4"/>
        <v>0</v>
      </c>
      <c r="BF140" s="172">
        <f t="shared" si="5"/>
        <v>0</v>
      </c>
      <c r="BG140" s="172">
        <f t="shared" si="6"/>
        <v>0</v>
      </c>
      <c r="BH140" s="172">
        <f t="shared" si="7"/>
        <v>0</v>
      </c>
      <c r="BI140" s="172">
        <f t="shared" si="8"/>
        <v>0</v>
      </c>
      <c r="BJ140" s="14" t="s">
        <v>204</v>
      </c>
      <c r="BK140" s="172">
        <f t="shared" si="9"/>
        <v>0</v>
      </c>
      <c r="BL140" s="14" t="s">
        <v>265</v>
      </c>
      <c r="BM140" s="171" t="s">
        <v>308</v>
      </c>
    </row>
    <row r="141" spans="1:65" s="2" customFormat="1" ht="21.75" customHeight="1">
      <c r="A141" s="29"/>
      <c r="B141" s="158"/>
      <c r="C141" s="159" t="s">
        <v>275</v>
      </c>
      <c r="D141" s="159" t="s">
        <v>199</v>
      </c>
      <c r="E141" s="160" t="s">
        <v>2570</v>
      </c>
      <c r="F141" s="161" t="s">
        <v>2571</v>
      </c>
      <c r="G141" s="162" t="s">
        <v>512</v>
      </c>
      <c r="H141" s="163">
        <v>2</v>
      </c>
      <c r="I141" s="164"/>
      <c r="J141" s="165">
        <f t="shared" si="0"/>
        <v>0</v>
      </c>
      <c r="K141" s="166"/>
      <c r="L141" s="30"/>
      <c r="M141" s="167" t="s">
        <v>1</v>
      </c>
      <c r="N141" s="168" t="s">
        <v>45</v>
      </c>
      <c r="O141" s="55"/>
      <c r="P141" s="169">
        <f t="shared" si="1"/>
        <v>0</v>
      </c>
      <c r="Q141" s="169">
        <v>0</v>
      </c>
      <c r="R141" s="169">
        <f t="shared" si="2"/>
        <v>0</v>
      </c>
      <c r="S141" s="169">
        <v>0</v>
      </c>
      <c r="T141" s="170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1" t="s">
        <v>265</v>
      </c>
      <c r="AT141" s="171" t="s">
        <v>199</v>
      </c>
      <c r="AU141" s="171" t="s">
        <v>87</v>
      </c>
      <c r="AY141" s="14" t="s">
        <v>196</v>
      </c>
      <c r="BE141" s="172">
        <f t="shared" si="4"/>
        <v>0</v>
      </c>
      <c r="BF141" s="172">
        <f t="shared" si="5"/>
        <v>0</v>
      </c>
      <c r="BG141" s="172">
        <f t="shared" si="6"/>
        <v>0</v>
      </c>
      <c r="BH141" s="172">
        <f t="shared" si="7"/>
        <v>0</v>
      </c>
      <c r="BI141" s="172">
        <f t="shared" si="8"/>
        <v>0</v>
      </c>
      <c r="BJ141" s="14" t="s">
        <v>204</v>
      </c>
      <c r="BK141" s="172">
        <f t="shared" si="9"/>
        <v>0</v>
      </c>
      <c r="BL141" s="14" t="s">
        <v>265</v>
      </c>
      <c r="BM141" s="171" t="s">
        <v>314</v>
      </c>
    </row>
    <row r="142" spans="1:65" s="2" customFormat="1" ht="16.5" customHeight="1">
      <c r="A142" s="29"/>
      <c r="B142" s="158"/>
      <c r="C142" s="159" t="s">
        <v>279</v>
      </c>
      <c r="D142" s="159" t="s">
        <v>199</v>
      </c>
      <c r="E142" s="160" t="s">
        <v>2572</v>
      </c>
      <c r="F142" s="161" t="s">
        <v>2573</v>
      </c>
      <c r="G142" s="162" t="s">
        <v>512</v>
      </c>
      <c r="H142" s="163">
        <v>2</v>
      </c>
      <c r="I142" s="164"/>
      <c r="J142" s="165">
        <f t="shared" si="0"/>
        <v>0</v>
      </c>
      <c r="K142" s="166"/>
      <c r="L142" s="30"/>
      <c r="M142" s="167" t="s">
        <v>1</v>
      </c>
      <c r="N142" s="168" t="s">
        <v>45</v>
      </c>
      <c r="O142" s="55"/>
      <c r="P142" s="169">
        <f t="shared" si="1"/>
        <v>0</v>
      </c>
      <c r="Q142" s="169">
        <v>0</v>
      </c>
      <c r="R142" s="169">
        <f t="shared" si="2"/>
        <v>0</v>
      </c>
      <c r="S142" s="169">
        <v>0</v>
      </c>
      <c r="T142" s="170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1" t="s">
        <v>265</v>
      </c>
      <c r="AT142" s="171" t="s">
        <v>199</v>
      </c>
      <c r="AU142" s="171" t="s">
        <v>87</v>
      </c>
      <c r="AY142" s="14" t="s">
        <v>196</v>
      </c>
      <c r="BE142" s="172">
        <f t="shared" si="4"/>
        <v>0</v>
      </c>
      <c r="BF142" s="172">
        <f t="shared" si="5"/>
        <v>0</v>
      </c>
      <c r="BG142" s="172">
        <f t="shared" si="6"/>
        <v>0</v>
      </c>
      <c r="BH142" s="172">
        <f t="shared" si="7"/>
        <v>0</v>
      </c>
      <c r="BI142" s="172">
        <f t="shared" si="8"/>
        <v>0</v>
      </c>
      <c r="BJ142" s="14" t="s">
        <v>204</v>
      </c>
      <c r="BK142" s="172">
        <f t="shared" si="9"/>
        <v>0</v>
      </c>
      <c r="BL142" s="14" t="s">
        <v>265</v>
      </c>
      <c r="BM142" s="171" t="s">
        <v>320</v>
      </c>
    </row>
    <row r="143" spans="1:65" s="2" customFormat="1" ht="16.5" customHeight="1">
      <c r="A143" s="29"/>
      <c r="B143" s="158"/>
      <c r="C143" s="159" t="s">
        <v>7</v>
      </c>
      <c r="D143" s="159" t="s">
        <v>199</v>
      </c>
      <c r="E143" s="160" t="s">
        <v>2574</v>
      </c>
      <c r="F143" s="161" t="s">
        <v>2575</v>
      </c>
      <c r="G143" s="162" t="s">
        <v>512</v>
      </c>
      <c r="H143" s="163">
        <v>6</v>
      </c>
      <c r="I143" s="164"/>
      <c r="J143" s="165">
        <f t="shared" si="0"/>
        <v>0</v>
      </c>
      <c r="K143" s="166"/>
      <c r="L143" s="30"/>
      <c r="M143" s="167" t="s">
        <v>1</v>
      </c>
      <c r="N143" s="168" t="s">
        <v>45</v>
      </c>
      <c r="O143" s="55"/>
      <c r="P143" s="169">
        <f t="shared" si="1"/>
        <v>0</v>
      </c>
      <c r="Q143" s="169">
        <v>0</v>
      </c>
      <c r="R143" s="169">
        <f t="shared" si="2"/>
        <v>0</v>
      </c>
      <c r="S143" s="169">
        <v>0</v>
      </c>
      <c r="T143" s="170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1" t="s">
        <v>265</v>
      </c>
      <c r="AT143" s="171" t="s">
        <v>199</v>
      </c>
      <c r="AU143" s="171" t="s">
        <v>87</v>
      </c>
      <c r="AY143" s="14" t="s">
        <v>196</v>
      </c>
      <c r="BE143" s="172">
        <f t="shared" si="4"/>
        <v>0</v>
      </c>
      <c r="BF143" s="172">
        <f t="shared" si="5"/>
        <v>0</v>
      </c>
      <c r="BG143" s="172">
        <f t="shared" si="6"/>
        <v>0</v>
      </c>
      <c r="BH143" s="172">
        <f t="shared" si="7"/>
        <v>0</v>
      </c>
      <c r="BI143" s="172">
        <f t="shared" si="8"/>
        <v>0</v>
      </c>
      <c r="BJ143" s="14" t="s">
        <v>204</v>
      </c>
      <c r="BK143" s="172">
        <f t="shared" si="9"/>
        <v>0</v>
      </c>
      <c r="BL143" s="14" t="s">
        <v>265</v>
      </c>
      <c r="BM143" s="171" t="s">
        <v>328</v>
      </c>
    </row>
    <row r="144" spans="1:65" s="2" customFormat="1" ht="16.5" customHeight="1">
      <c r="A144" s="29"/>
      <c r="B144" s="158"/>
      <c r="C144" s="159" t="s">
        <v>286</v>
      </c>
      <c r="D144" s="159" t="s">
        <v>199</v>
      </c>
      <c r="E144" s="160" t="s">
        <v>2576</v>
      </c>
      <c r="F144" s="161" t="s">
        <v>2577</v>
      </c>
      <c r="G144" s="162" t="s">
        <v>2578</v>
      </c>
      <c r="H144" s="189"/>
      <c r="I144" s="164"/>
      <c r="J144" s="165">
        <f t="shared" si="0"/>
        <v>0</v>
      </c>
      <c r="K144" s="166"/>
      <c r="L144" s="30"/>
      <c r="M144" s="167" t="s">
        <v>1</v>
      </c>
      <c r="N144" s="168" t="s">
        <v>45</v>
      </c>
      <c r="O144" s="55"/>
      <c r="P144" s="169">
        <f t="shared" si="1"/>
        <v>0</v>
      </c>
      <c r="Q144" s="169">
        <v>0</v>
      </c>
      <c r="R144" s="169">
        <f t="shared" si="2"/>
        <v>0</v>
      </c>
      <c r="S144" s="169">
        <v>0</v>
      </c>
      <c r="T144" s="170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1" t="s">
        <v>265</v>
      </c>
      <c r="AT144" s="171" t="s">
        <v>199</v>
      </c>
      <c r="AU144" s="171" t="s">
        <v>87</v>
      </c>
      <c r="AY144" s="14" t="s">
        <v>196</v>
      </c>
      <c r="BE144" s="172">
        <f t="shared" si="4"/>
        <v>0</v>
      </c>
      <c r="BF144" s="172">
        <f t="shared" si="5"/>
        <v>0</v>
      </c>
      <c r="BG144" s="172">
        <f t="shared" si="6"/>
        <v>0</v>
      </c>
      <c r="BH144" s="172">
        <f t="shared" si="7"/>
        <v>0</v>
      </c>
      <c r="BI144" s="172">
        <f t="shared" si="8"/>
        <v>0</v>
      </c>
      <c r="BJ144" s="14" t="s">
        <v>204</v>
      </c>
      <c r="BK144" s="172">
        <f t="shared" si="9"/>
        <v>0</v>
      </c>
      <c r="BL144" s="14" t="s">
        <v>265</v>
      </c>
      <c r="BM144" s="171" t="s">
        <v>334</v>
      </c>
    </row>
    <row r="145" spans="1:65" s="2" customFormat="1" ht="16.5" customHeight="1">
      <c r="A145" s="29"/>
      <c r="B145" s="158"/>
      <c r="C145" s="159" t="s">
        <v>290</v>
      </c>
      <c r="D145" s="159" t="s">
        <v>199</v>
      </c>
      <c r="E145" s="160" t="s">
        <v>2579</v>
      </c>
      <c r="F145" s="161" t="s">
        <v>2580</v>
      </c>
      <c r="G145" s="162" t="s">
        <v>2581</v>
      </c>
      <c r="H145" s="163">
        <v>1</v>
      </c>
      <c r="I145" s="164"/>
      <c r="J145" s="165">
        <f t="shared" si="0"/>
        <v>0</v>
      </c>
      <c r="K145" s="166"/>
      <c r="L145" s="30"/>
      <c r="M145" s="167" t="s">
        <v>1</v>
      </c>
      <c r="N145" s="168" t="s">
        <v>45</v>
      </c>
      <c r="O145" s="55"/>
      <c r="P145" s="169">
        <f t="shared" si="1"/>
        <v>0</v>
      </c>
      <c r="Q145" s="169">
        <v>0</v>
      </c>
      <c r="R145" s="169">
        <f t="shared" si="2"/>
        <v>0</v>
      </c>
      <c r="S145" s="169">
        <v>0</v>
      </c>
      <c r="T145" s="170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1" t="s">
        <v>265</v>
      </c>
      <c r="AT145" s="171" t="s">
        <v>199</v>
      </c>
      <c r="AU145" s="171" t="s">
        <v>87</v>
      </c>
      <c r="AY145" s="14" t="s">
        <v>196</v>
      </c>
      <c r="BE145" s="172">
        <f t="shared" si="4"/>
        <v>0</v>
      </c>
      <c r="BF145" s="172">
        <f t="shared" si="5"/>
        <v>0</v>
      </c>
      <c r="BG145" s="172">
        <f t="shared" si="6"/>
        <v>0</v>
      </c>
      <c r="BH145" s="172">
        <f t="shared" si="7"/>
        <v>0</v>
      </c>
      <c r="BI145" s="172">
        <f t="shared" si="8"/>
        <v>0</v>
      </c>
      <c r="BJ145" s="14" t="s">
        <v>204</v>
      </c>
      <c r="BK145" s="172">
        <f t="shared" si="9"/>
        <v>0</v>
      </c>
      <c r="BL145" s="14" t="s">
        <v>265</v>
      </c>
      <c r="BM145" s="171" t="s">
        <v>338</v>
      </c>
    </row>
    <row r="146" spans="1:65" s="2" customFormat="1" ht="16.5" customHeight="1">
      <c r="A146" s="29"/>
      <c r="B146" s="158"/>
      <c r="C146" s="159" t="s">
        <v>294</v>
      </c>
      <c r="D146" s="159" t="s">
        <v>199</v>
      </c>
      <c r="E146" s="160" t="s">
        <v>2582</v>
      </c>
      <c r="F146" s="161" t="s">
        <v>2583</v>
      </c>
      <c r="G146" s="162" t="s">
        <v>2581</v>
      </c>
      <c r="H146" s="163">
        <v>1</v>
      </c>
      <c r="I146" s="164"/>
      <c r="J146" s="165">
        <f t="shared" si="0"/>
        <v>0</v>
      </c>
      <c r="K146" s="166"/>
      <c r="L146" s="30"/>
      <c r="M146" s="167" t="s">
        <v>1</v>
      </c>
      <c r="N146" s="168" t="s">
        <v>45</v>
      </c>
      <c r="O146" s="55"/>
      <c r="P146" s="169">
        <f t="shared" si="1"/>
        <v>0</v>
      </c>
      <c r="Q146" s="169">
        <v>0</v>
      </c>
      <c r="R146" s="169">
        <f t="shared" si="2"/>
        <v>0</v>
      </c>
      <c r="S146" s="169">
        <v>0</v>
      </c>
      <c r="T146" s="170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1" t="s">
        <v>265</v>
      </c>
      <c r="AT146" s="171" t="s">
        <v>199</v>
      </c>
      <c r="AU146" s="171" t="s">
        <v>87</v>
      </c>
      <c r="AY146" s="14" t="s">
        <v>196</v>
      </c>
      <c r="BE146" s="172">
        <f t="shared" si="4"/>
        <v>0</v>
      </c>
      <c r="BF146" s="172">
        <f t="shared" si="5"/>
        <v>0</v>
      </c>
      <c r="BG146" s="172">
        <f t="shared" si="6"/>
        <v>0</v>
      </c>
      <c r="BH146" s="172">
        <f t="shared" si="7"/>
        <v>0</v>
      </c>
      <c r="BI146" s="172">
        <f t="shared" si="8"/>
        <v>0</v>
      </c>
      <c r="BJ146" s="14" t="s">
        <v>204</v>
      </c>
      <c r="BK146" s="172">
        <f t="shared" si="9"/>
        <v>0</v>
      </c>
      <c r="BL146" s="14" t="s">
        <v>265</v>
      </c>
      <c r="BM146" s="171" t="s">
        <v>342</v>
      </c>
    </row>
    <row r="147" spans="1:65" s="12" customFormat="1" ht="25.9" customHeight="1">
      <c r="B147" s="145"/>
      <c r="D147" s="146" t="s">
        <v>78</v>
      </c>
      <c r="E147" s="147" t="s">
        <v>2584</v>
      </c>
      <c r="F147" s="147" t="s">
        <v>2585</v>
      </c>
      <c r="I147" s="148"/>
      <c r="J147" s="149">
        <f>BK147</f>
        <v>0</v>
      </c>
      <c r="L147" s="145"/>
      <c r="M147" s="150"/>
      <c r="N147" s="151"/>
      <c r="O147" s="151"/>
      <c r="P147" s="152">
        <f>SUM(P148:P156)</f>
        <v>0</v>
      </c>
      <c r="Q147" s="151"/>
      <c r="R147" s="152">
        <f>SUM(R148:R156)</f>
        <v>0</v>
      </c>
      <c r="S147" s="151"/>
      <c r="T147" s="153">
        <f>SUM(T148:T156)</f>
        <v>0</v>
      </c>
      <c r="AR147" s="146" t="s">
        <v>87</v>
      </c>
      <c r="AT147" s="154" t="s">
        <v>78</v>
      </c>
      <c r="AU147" s="154" t="s">
        <v>79</v>
      </c>
      <c r="AY147" s="146" t="s">
        <v>196</v>
      </c>
      <c r="BK147" s="155">
        <f>SUM(BK148:BK156)</f>
        <v>0</v>
      </c>
    </row>
    <row r="148" spans="1:65" s="2" customFormat="1" ht="33" customHeight="1">
      <c r="A148" s="29"/>
      <c r="B148" s="158"/>
      <c r="C148" s="159" t="s">
        <v>298</v>
      </c>
      <c r="D148" s="159" t="s">
        <v>199</v>
      </c>
      <c r="E148" s="160" t="s">
        <v>2586</v>
      </c>
      <c r="F148" s="161" t="s">
        <v>2587</v>
      </c>
      <c r="G148" s="162" t="s">
        <v>222</v>
      </c>
      <c r="H148" s="163">
        <v>4</v>
      </c>
      <c r="I148" s="164"/>
      <c r="J148" s="165">
        <f t="shared" ref="J148:J156" si="10">ROUND(I148*H148,2)</f>
        <v>0</v>
      </c>
      <c r="K148" s="166"/>
      <c r="L148" s="30"/>
      <c r="M148" s="167" t="s">
        <v>1</v>
      </c>
      <c r="N148" s="168" t="s">
        <v>45</v>
      </c>
      <c r="O148" s="55"/>
      <c r="P148" s="169">
        <f t="shared" ref="P148:P156" si="11">O148*H148</f>
        <v>0</v>
      </c>
      <c r="Q148" s="169">
        <v>0</v>
      </c>
      <c r="R148" s="169">
        <f t="shared" ref="R148:R156" si="12">Q148*H148</f>
        <v>0</v>
      </c>
      <c r="S148" s="169">
        <v>0</v>
      </c>
      <c r="T148" s="170">
        <f t="shared" ref="T148:T156" si="13"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1" t="s">
        <v>203</v>
      </c>
      <c r="AT148" s="171" t="s">
        <v>199</v>
      </c>
      <c r="AU148" s="171" t="s">
        <v>87</v>
      </c>
      <c r="AY148" s="14" t="s">
        <v>196</v>
      </c>
      <c r="BE148" s="172">
        <f t="shared" ref="BE148:BE156" si="14">IF(N148="základní",J148,0)</f>
        <v>0</v>
      </c>
      <c r="BF148" s="172">
        <f t="shared" ref="BF148:BF156" si="15">IF(N148="snížená",J148,0)</f>
        <v>0</v>
      </c>
      <c r="BG148" s="172">
        <f t="shared" ref="BG148:BG156" si="16">IF(N148="zákl. přenesená",J148,0)</f>
        <v>0</v>
      </c>
      <c r="BH148" s="172">
        <f t="shared" ref="BH148:BH156" si="17">IF(N148="sníž. přenesená",J148,0)</f>
        <v>0</v>
      </c>
      <c r="BI148" s="172">
        <f t="shared" ref="BI148:BI156" si="18">IF(N148="nulová",J148,0)</f>
        <v>0</v>
      </c>
      <c r="BJ148" s="14" t="s">
        <v>204</v>
      </c>
      <c r="BK148" s="172">
        <f t="shared" ref="BK148:BK156" si="19">ROUND(I148*H148,2)</f>
        <v>0</v>
      </c>
      <c r="BL148" s="14" t="s">
        <v>203</v>
      </c>
      <c r="BM148" s="171" t="s">
        <v>348</v>
      </c>
    </row>
    <row r="149" spans="1:65" s="2" customFormat="1" ht="16.5" customHeight="1">
      <c r="A149" s="29"/>
      <c r="B149" s="158"/>
      <c r="C149" s="159" t="s">
        <v>302</v>
      </c>
      <c r="D149" s="159" t="s">
        <v>199</v>
      </c>
      <c r="E149" s="160" t="s">
        <v>2588</v>
      </c>
      <c r="F149" s="161" t="s">
        <v>2589</v>
      </c>
      <c r="G149" s="162" t="s">
        <v>222</v>
      </c>
      <c r="H149" s="163">
        <v>4</v>
      </c>
      <c r="I149" s="164"/>
      <c r="J149" s="165">
        <f t="shared" si="10"/>
        <v>0</v>
      </c>
      <c r="K149" s="166"/>
      <c r="L149" s="30"/>
      <c r="M149" s="167" t="s">
        <v>1</v>
      </c>
      <c r="N149" s="168" t="s">
        <v>45</v>
      </c>
      <c r="O149" s="55"/>
      <c r="P149" s="169">
        <f t="shared" si="11"/>
        <v>0</v>
      </c>
      <c r="Q149" s="169">
        <v>0</v>
      </c>
      <c r="R149" s="169">
        <f t="shared" si="12"/>
        <v>0</v>
      </c>
      <c r="S149" s="169">
        <v>0</v>
      </c>
      <c r="T149" s="170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1" t="s">
        <v>203</v>
      </c>
      <c r="AT149" s="171" t="s">
        <v>199</v>
      </c>
      <c r="AU149" s="171" t="s">
        <v>87</v>
      </c>
      <c r="AY149" s="14" t="s">
        <v>196</v>
      </c>
      <c r="BE149" s="172">
        <f t="shared" si="14"/>
        <v>0</v>
      </c>
      <c r="BF149" s="172">
        <f t="shared" si="15"/>
        <v>0</v>
      </c>
      <c r="BG149" s="172">
        <f t="shared" si="16"/>
        <v>0</v>
      </c>
      <c r="BH149" s="172">
        <f t="shared" si="17"/>
        <v>0</v>
      </c>
      <c r="BI149" s="172">
        <f t="shared" si="18"/>
        <v>0</v>
      </c>
      <c r="BJ149" s="14" t="s">
        <v>204</v>
      </c>
      <c r="BK149" s="172">
        <f t="shared" si="19"/>
        <v>0</v>
      </c>
      <c r="BL149" s="14" t="s">
        <v>203</v>
      </c>
      <c r="BM149" s="171" t="s">
        <v>356</v>
      </c>
    </row>
    <row r="150" spans="1:65" s="2" customFormat="1" ht="16.5" customHeight="1">
      <c r="A150" s="29"/>
      <c r="B150" s="158"/>
      <c r="C150" s="159" t="s">
        <v>304</v>
      </c>
      <c r="D150" s="159" t="s">
        <v>199</v>
      </c>
      <c r="E150" s="160" t="s">
        <v>2590</v>
      </c>
      <c r="F150" s="161" t="s">
        <v>2591</v>
      </c>
      <c r="G150" s="162" t="s">
        <v>222</v>
      </c>
      <c r="H150" s="163">
        <v>30</v>
      </c>
      <c r="I150" s="164"/>
      <c r="J150" s="165">
        <f t="shared" si="10"/>
        <v>0</v>
      </c>
      <c r="K150" s="166"/>
      <c r="L150" s="30"/>
      <c r="M150" s="167" t="s">
        <v>1</v>
      </c>
      <c r="N150" s="168" t="s">
        <v>45</v>
      </c>
      <c r="O150" s="55"/>
      <c r="P150" s="169">
        <f t="shared" si="11"/>
        <v>0</v>
      </c>
      <c r="Q150" s="169">
        <v>0</v>
      </c>
      <c r="R150" s="169">
        <f t="shared" si="12"/>
        <v>0</v>
      </c>
      <c r="S150" s="169">
        <v>0</v>
      </c>
      <c r="T150" s="170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1" t="s">
        <v>203</v>
      </c>
      <c r="AT150" s="171" t="s">
        <v>199</v>
      </c>
      <c r="AU150" s="171" t="s">
        <v>87</v>
      </c>
      <c r="AY150" s="14" t="s">
        <v>196</v>
      </c>
      <c r="BE150" s="172">
        <f t="shared" si="14"/>
        <v>0</v>
      </c>
      <c r="BF150" s="172">
        <f t="shared" si="15"/>
        <v>0</v>
      </c>
      <c r="BG150" s="172">
        <f t="shared" si="16"/>
        <v>0</v>
      </c>
      <c r="BH150" s="172">
        <f t="shared" si="17"/>
        <v>0</v>
      </c>
      <c r="BI150" s="172">
        <f t="shared" si="18"/>
        <v>0</v>
      </c>
      <c r="BJ150" s="14" t="s">
        <v>204</v>
      </c>
      <c r="BK150" s="172">
        <f t="shared" si="19"/>
        <v>0</v>
      </c>
      <c r="BL150" s="14" t="s">
        <v>203</v>
      </c>
      <c r="BM150" s="171" t="s">
        <v>364</v>
      </c>
    </row>
    <row r="151" spans="1:65" s="2" customFormat="1" ht="16.5" customHeight="1">
      <c r="A151" s="29"/>
      <c r="B151" s="158"/>
      <c r="C151" s="159" t="s">
        <v>308</v>
      </c>
      <c r="D151" s="159" t="s">
        <v>199</v>
      </c>
      <c r="E151" s="160" t="s">
        <v>2592</v>
      </c>
      <c r="F151" s="161" t="s">
        <v>2593</v>
      </c>
      <c r="G151" s="162" t="s">
        <v>222</v>
      </c>
      <c r="H151" s="163">
        <v>4</v>
      </c>
      <c r="I151" s="164"/>
      <c r="J151" s="165">
        <f t="shared" si="10"/>
        <v>0</v>
      </c>
      <c r="K151" s="166"/>
      <c r="L151" s="30"/>
      <c r="M151" s="167" t="s">
        <v>1</v>
      </c>
      <c r="N151" s="168" t="s">
        <v>45</v>
      </c>
      <c r="O151" s="55"/>
      <c r="P151" s="169">
        <f t="shared" si="11"/>
        <v>0</v>
      </c>
      <c r="Q151" s="169">
        <v>0</v>
      </c>
      <c r="R151" s="169">
        <f t="shared" si="12"/>
        <v>0</v>
      </c>
      <c r="S151" s="169">
        <v>0</v>
      </c>
      <c r="T151" s="170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1" t="s">
        <v>203</v>
      </c>
      <c r="AT151" s="171" t="s">
        <v>199</v>
      </c>
      <c r="AU151" s="171" t="s">
        <v>87</v>
      </c>
      <c r="AY151" s="14" t="s">
        <v>196</v>
      </c>
      <c r="BE151" s="172">
        <f t="shared" si="14"/>
        <v>0</v>
      </c>
      <c r="BF151" s="172">
        <f t="shared" si="15"/>
        <v>0</v>
      </c>
      <c r="BG151" s="172">
        <f t="shared" si="16"/>
        <v>0</v>
      </c>
      <c r="BH151" s="172">
        <f t="shared" si="17"/>
        <v>0</v>
      </c>
      <c r="BI151" s="172">
        <f t="shared" si="18"/>
        <v>0</v>
      </c>
      <c r="BJ151" s="14" t="s">
        <v>204</v>
      </c>
      <c r="BK151" s="172">
        <f t="shared" si="19"/>
        <v>0</v>
      </c>
      <c r="BL151" s="14" t="s">
        <v>203</v>
      </c>
      <c r="BM151" s="171" t="s">
        <v>370</v>
      </c>
    </row>
    <row r="152" spans="1:65" s="2" customFormat="1" ht="16.5" customHeight="1">
      <c r="A152" s="29"/>
      <c r="B152" s="158"/>
      <c r="C152" s="159" t="s">
        <v>310</v>
      </c>
      <c r="D152" s="159" t="s">
        <v>199</v>
      </c>
      <c r="E152" s="160" t="s">
        <v>2594</v>
      </c>
      <c r="F152" s="161" t="s">
        <v>2595</v>
      </c>
      <c r="G152" s="162" t="s">
        <v>2596</v>
      </c>
      <c r="H152" s="163">
        <v>1</v>
      </c>
      <c r="I152" s="164"/>
      <c r="J152" s="165">
        <f t="shared" si="10"/>
        <v>0</v>
      </c>
      <c r="K152" s="166"/>
      <c r="L152" s="30"/>
      <c r="M152" s="167" t="s">
        <v>1</v>
      </c>
      <c r="N152" s="168" t="s">
        <v>45</v>
      </c>
      <c r="O152" s="55"/>
      <c r="P152" s="169">
        <f t="shared" si="11"/>
        <v>0</v>
      </c>
      <c r="Q152" s="169">
        <v>0</v>
      </c>
      <c r="R152" s="169">
        <f t="shared" si="12"/>
        <v>0</v>
      </c>
      <c r="S152" s="169">
        <v>0</v>
      </c>
      <c r="T152" s="170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1" t="s">
        <v>203</v>
      </c>
      <c r="AT152" s="171" t="s">
        <v>199</v>
      </c>
      <c r="AU152" s="171" t="s">
        <v>87</v>
      </c>
      <c r="AY152" s="14" t="s">
        <v>196</v>
      </c>
      <c r="BE152" s="172">
        <f t="shared" si="14"/>
        <v>0</v>
      </c>
      <c r="BF152" s="172">
        <f t="shared" si="15"/>
        <v>0</v>
      </c>
      <c r="BG152" s="172">
        <f t="shared" si="16"/>
        <v>0</v>
      </c>
      <c r="BH152" s="172">
        <f t="shared" si="17"/>
        <v>0</v>
      </c>
      <c r="BI152" s="172">
        <f t="shared" si="18"/>
        <v>0</v>
      </c>
      <c r="BJ152" s="14" t="s">
        <v>204</v>
      </c>
      <c r="BK152" s="172">
        <f t="shared" si="19"/>
        <v>0</v>
      </c>
      <c r="BL152" s="14" t="s">
        <v>203</v>
      </c>
      <c r="BM152" s="171" t="s">
        <v>378</v>
      </c>
    </row>
    <row r="153" spans="1:65" s="2" customFormat="1" ht="16.5" customHeight="1">
      <c r="A153" s="29"/>
      <c r="B153" s="158"/>
      <c r="C153" s="159" t="s">
        <v>314</v>
      </c>
      <c r="D153" s="159" t="s">
        <v>199</v>
      </c>
      <c r="E153" s="160" t="s">
        <v>2597</v>
      </c>
      <c r="F153" s="161" t="s">
        <v>2598</v>
      </c>
      <c r="G153" s="162" t="s">
        <v>2596</v>
      </c>
      <c r="H153" s="163">
        <v>1</v>
      </c>
      <c r="I153" s="164"/>
      <c r="J153" s="165">
        <f t="shared" si="10"/>
        <v>0</v>
      </c>
      <c r="K153" s="166"/>
      <c r="L153" s="30"/>
      <c r="M153" s="167" t="s">
        <v>1</v>
      </c>
      <c r="N153" s="168" t="s">
        <v>45</v>
      </c>
      <c r="O153" s="55"/>
      <c r="P153" s="169">
        <f t="shared" si="11"/>
        <v>0</v>
      </c>
      <c r="Q153" s="169">
        <v>0</v>
      </c>
      <c r="R153" s="169">
        <f t="shared" si="12"/>
        <v>0</v>
      </c>
      <c r="S153" s="169">
        <v>0</v>
      </c>
      <c r="T153" s="170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1" t="s">
        <v>203</v>
      </c>
      <c r="AT153" s="171" t="s">
        <v>199</v>
      </c>
      <c r="AU153" s="171" t="s">
        <v>87</v>
      </c>
      <c r="AY153" s="14" t="s">
        <v>196</v>
      </c>
      <c r="BE153" s="172">
        <f t="shared" si="14"/>
        <v>0</v>
      </c>
      <c r="BF153" s="172">
        <f t="shared" si="15"/>
        <v>0</v>
      </c>
      <c r="BG153" s="172">
        <f t="shared" si="16"/>
        <v>0</v>
      </c>
      <c r="BH153" s="172">
        <f t="shared" si="17"/>
        <v>0</v>
      </c>
      <c r="BI153" s="172">
        <f t="shared" si="18"/>
        <v>0</v>
      </c>
      <c r="BJ153" s="14" t="s">
        <v>204</v>
      </c>
      <c r="BK153" s="172">
        <f t="shared" si="19"/>
        <v>0</v>
      </c>
      <c r="BL153" s="14" t="s">
        <v>203</v>
      </c>
      <c r="BM153" s="171" t="s">
        <v>386</v>
      </c>
    </row>
    <row r="154" spans="1:65" s="2" customFormat="1" ht="16.5" customHeight="1">
      <c r="A154" s="29"/>
      <c r="B154" s="158"/>
      <c r="C154" s="159" t="s">
        <v>316</v>
      </c>
      <c r="D154" s="159" t="s">
        <v>199</v>
      </c>
      <c r="E154" s="160" t="s">
        <v>2599</v>
      </c>
      <c r="F154" s="161" t="s">
        <v>2600</v>
      </c>
      <c r="G154" s="162" t="s">
        <v>2596</v>
      </c>
      <c r="H154" s="163">
        <v>1</v>
      </c>
      <c r="I154" s="164"/>
      <c r="J154" s="165">
        <f t="shared" si="10"/>
        <v>0</v>
      </c>
      <c r="K154" s="166"/>
      <c r="L154" s="30"/>
      <c r="M154" s="167" t="s">
        <v>1</v>
      </c>
      <c r="N154" s="168" t="s">
        <v>45</v>
      </c>
      <c r="O154" s="55"/>
      <c r="P154" s="169">
        <f t="shared" si="11"/>
        <v>0</v>
      </c>
      <c r="Q154" s="169">
        <v>0</v>
      </c>
      <c r="R154" s="169">
        <f t="shared" si="12"/>
        <v>0</v>
      </c>
      <c r="S154" s="169">
        <v>0</v>
      </c>
      <c r="T154" s="170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1" t="s">
        <v>203</v>
      </c>
      <c r="AT154" s="171" t="s">
        <v>199</v>
      </c>
      <c r="AU154" s="171" t="s">
        <v>87</v>
      </c>
      <c r="AY154" s="14" t="s">
        <v>196</v>
      </c>
      <c r="BE154" s="172">
        <f t="shared" si="14"/>
        <v>0</v>
      </c>
      <c r="BF154" s="172">
        <f t="shared" si="15"/>
        <v>0</v>
      </c>
      <c r="BG154" s="172">
        <f t="shared" si="16"/>
        <v>0</v>
      </c>
      <c r="BH154" s="172">
        <f t="shared" si="17"/>
        <v>0</v>
      </c>
      <c r="BI154" s="172">
        <f t="shared" si="18"/>
        <v>0</v>
      </c>
      <c r="BJ154" s="14" t="s">
        <v>204</v>
      </c>
      <c r="BK154" s="172">
        <f t="shared" si="19"/>
        <v>0</v>
      </c>
      <c r="BL154" s="14" t="s">
        <v>203</v>
      </c>
      <c r="BM154" s="171" t="s">
        <v>392</v>
      </c>
    </row>
    <row r="155" spans="1:65" s="2" customFormat="1" ht="16.5" customHeight="1">
      <c r="A155" s="29"/>
      <c r="B155" s="158"/>
      <c r="C155" s="159" t="s">
        <v>320</v>
      </c>
      <c r="D155" s="159" t="s">
        <v>199</v>
      </c>
      <c r="E155" s="160" t="s">
        <v>2601</v>
      </c>
      <c r="F155" s="161" t="s">
        <v>2602</v>
      </c>
      <c r="G155" s="162" t="s">
        <v>2603</v>
      </c>
      <c r="H155" s="163">
        <v>24</v>
      </c>
      <c r="I155" s="164"/>
      <c r="J155" s="165">
        <f t="shared" si="10"/>
        <v>0</v>
      </c>
      <c r="K155" s="166"/>
      <c r="L155" s="30"/>
      <c r="M155" s="167" t="s">
        <v>1</v>
      </c>
      <c r="N155" s="168" t="s">
        <v>45</v>
      </c>
      <c r="O155" s="55"/>
      <c r="P155" s="169">
        <f t="shared" si="11"/>
        <v>0</v>
      </c>
      <c r="Q155" s="169">
        <v>0</v>
      </c>
      <c r="R155" s="169">
        <f t="shared" si="12"/>
        <v>0</v>
      </c>
      <c r="S155" s="169">
        <v>0</v>
      </c>
      <c r="T155" s="170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1" t="s">
        <v>203</v>
      </c>
      <c r="AT155" s="171" t="s">
        <v>199</v>
      </c>
      <c r="AU155" s="171" t="s">
        <v>87</v>
      </c>
      <c r="AY155" s="14" t="s">
        <v>196</v>
      </c>
      <c r="BE155" s="172">
        <f t="shared" si="14"/>
        <v>0</v>
      </c>
      <c r="BF155" s="172">
        <f t="shared" si="15"/>
        <v>0</v>
      </c>
      <c r="BG155" s="172">
        <f t="shared" si="16"/>
        <v>0</v>
      </c>
      <c r="BH155" s="172">
        <f t="shared" si="17"/>
        <v>0</v>
      </c>
      <c r="BI155" s="172">
        <f t="shared" si="18"/>
        <v>0</v>
      </c>
      <c r="BJ155" s="14" t="s">
        <v>204</v>
      </c>
      <c r="BK155" s="172">
        <f t="shared" si="19"/>
        <v>0</v>
      </c>
      <c r="BL155" s="14" t="s">
        <v>203</v>
      </c>
      <c r="BM155" s="171" t="s">
        <v>398</v>
      </c>
    </row>
    <row r="156" spans="1:65" s="2" customFormat="1" ht="16.5" customHeight="1">
      <c r="A156" s="29"/>
      <c r="B156" s="158"/>
      <c r="C156" s="159" t="s">
        <v>324</v>
      </c>
      <c r="D156" s="159" t="s">
        <v>199</v>
      </c>
      <c r="E156" s="160" t="s">
        <v>2604</v>
      </c>
      <c r="F156" s="161" t="s">
        <v>2605</v>
      </c>
      <c r="G156" s="162" t="s">
        <v>2603</v>
      </c>
      <c r="H156" s="163">
        <v>48</v>
      </c>
      <c r="I156" s="164"/>
      <c r="J156" s="165">
        <f t="shared" si="10"/>
        <v>0</v>
      </c>
      <c r="K156" s="166"/>
      <c r="L156" s="30"/>
      <c r="M156" s="184" t="s">
        <v>1</v>
      </c>
      <c r="N156" s="185" t="s">
        <v>45</v>
      </c>
      <c r="O156" s="186"/>
      <c r="P156" s="187">
        <f t="shared" si="11"/>
        <v>0</v>
      </c>
      <c r="Q156" s="187">
        <v>0</v>
      </c>
      <c r="R156" s="187">
        <f t="shared" si="12"/>
        <v>0</v>
      </c>
      <c r="S156" s="187">
        <v>0</v>
      </c>
      <c r="T156" s="188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1" t="s">
        <v>203</v>
      </c>
      <c r="AT156" s="171" t="s">
        <v>199</v>
      </c>
      <c r="AU156" s="171" t="s">
        <v>87</v>
      </c>
      <c r="AY156" s="14" t="s">
        <v>196</v>
      </c>
      <c r="BE156" s="172">
        <f t="shared" si="14"/>
        <v>0</v>
      </c>
      <c r="BF156" s="172">
        <f t="shared" si="15"/>
        <v>0</v>
      </c>
      <c r="BG156" s="172">
        <f t="shared" si="16"/>
        <v>0</v>
      </c>
      <c r="BH156" s="172">
        <f t="shared" si="17"/>
        <v>0</v>
      </c>
      <c r="BI156" s="172">
        <f t="shared" si="18"/>
        <v>0</v>
      </c>
      <c r="BJ156" s="14" t="s">
        <v>204</v>
      </c>
      <c r="BK156" s="172">
        <f t="shared" si="19"/>
        <v>0</v>
      </c>
      <c r="BL156" s="14" t="s">
        <v>203</v>
      </c>
      <c r="BM156" s="171" t="s">
        <v>402</v>
      </c>
    </row>
    <row r="157" spans="1:65" s="2" customFormat="1" ht="6.95" customHeight="1">
      <c r="A157" s="29"/>
      <c r="B157" s="44"/>
      <c r="C157" s="45"/>
      <c r="D157" s="45"/>
      <c r="E157" s="45"/>
      <c r="F157" s="45"/>
      <c r="G157" s="45"/>
      <c r="H157" s="45"/>
      <c r="I157" s="117"/>
      <c r="J157" s="45"/>
      <c r="K157" s="45"/>
      <c r="L157" s="30"/>
      <c r="M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</row>
  </sheetData>
  <autoFilter ref="C119:K156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3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08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4" t="s">
        <v>148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87</v>
      </c>
    </row>
    <row r="4" spans="1:46" s="1" customFormat="1" ht="24.95" hidden="1" customHeight="1">
      <c r="B4" s="17"/>
      <c r="D4" s="18" t="s">
        <v>153</v>
      </c>
      <c r="I4" s="90"/>
      <c r="L4" s="17"/>
      <c r="M4" s="92" t="s">
        <v>10</v>
      </c>
      <c r="AT4" s="14" t="s">
        <v>3</v>
      </c>
    </row>
    <row r="5" spans="1:46" s="1" customFormat="1" ht="6.95" hidden="1" customHeight="1">
      <c r="B5" s="17"/>
      <c r="I5" s="90"/>
      <c r="L5" s="17"/>
    </row>
    <row r="6" spans="1:46" s="1" customFormat="1" ht="12" hidden="1" customHeight="1">
      <c r="B6" s="17"/>
      <c r="D6" s="24" t="s">
        <v>16</v>
      </c>
      <c r="I6" s="90"/>
      <c r="L6" s="17"/>
    </row>
    <row r="7" spans="1:46" s="1" customFormat="1" ht="16.5" hidden="1" customHeight="1">
      <c r="B7" s="17"/>
      <c r="E7" s="223" t="str">
        <f>'Rekapitulace stavby'!K6</f>
        <v>Revitalizace polyfunkčního bytového domu- ul.Petra Křičky č.p.3106, 3373 - Ostrava</v>
      </c>
      <c r="F7" s="224"/>
      <c r="G7" s="224"/>
      <c r="H7" s="224"/>
      <c r="I7" s="90"/>
      <c r="L7" s="17"/>
    </row>
    <row r="8" spans="1:46" s="2" customFormat="1" ht="12" hidden="1" customHeight="1">
      <c r="A8" s="29"/>
      <c r="B8" s="30"/>
      <c r="C8" s="29"/>
      <c r="D8" s="24" t="s">
        <v>154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hidden="1" customHeight="1">
      <c r="A9" s="29"/>
      <c r="B9" s="30"/>
      <c r="C9" s="29"/>
      <c r="D9" s="29"/>
      <c r="E9" s="210" t="s">
        <v>2654</v>
      </c>
      <c r="F9" s="225"/>
      <c r="G9" s="225"/>
      <c r="H9" s="225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 hidden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hidden="1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20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hidden="1" customHeight="1">
      <c r="A12" s="29"/>
      <c r="B12" s="30"/>
      <c r="C12" s="29"/>
      <c r="D12" s="24" t="s">
        <v>21</v>
      </c>
      <c r="E12" s="29"/>
      <c r="F12" s="22" t="s">
        <v>27</v>
      </c>
      <c r="G12" s="29"/>
      <c r="H12" s="29"/>
      <c r="I12" s="94" t="s">
        <v>23</v>
      </c>
      <c r="J12" s="52" t="str">
        <f>'Rekapitulace stavby'!AN8</f>
        <v>6. 3. 2020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hidden="1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hidden="1" customHeight="1">
      <c r="A14" s="29"/>
      <c r="B14" s="30"/>
      <c r="C14" s="29"/>
      <c r="D14" s="24" t="s">
        <v>25</v>
      </c>
      <c r="E14" s="29"/>
      <c r="F14" s="29"/>
      <c r="G14" s="29"/>
      <c r="H14" s="29"/>
      <c r="I14" s="94" t="s">
        <v>26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hidden="1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28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hidden="1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hidden="1" customHeight="1">
      <c r="A17" s="29"/>
      <c r="B17" s="30"/>
      <c r="C17" s="29"/>
      <c r="D17" s="24" t="s">
        <v>29</v>
      </c>
      <c r="E17" s="29"/>
      <c r="F17" s="29"/>
      <c r="G17" s="29"/>
      <c r="H17" s="29"/>
      <c r="I17" s="94" t="s">
        <v>26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hidden="1" customHeight="1">
      <c r="A18" s="29"/>
      <c r="B18" s="30"/>
      <c r="C18" s="29"/>
      <c r="D18" s="29"/>
      <c r="E18" s="226" t="str">
        <f>'Rekapitulace stavby'!E14</f>
        <v>Vyplň údaj</v>
      </c>
      <c r="F18" s="196"/>
      <c r="G18" s="196"/>
      <c r="H18" s="196"/>
      <c r="I18" s="94" t="s">
        <v>28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hidden="1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hidden="1" customHeight="1">
      <c r="A20" s="29"/>
      <c r="B20" s="30"/>
      <c r="C20" s="29"/>
      <c r="D20" s="24" t="s">
        <v>31</v>
      </c>
      <c r="E20" s="29"/>
      <c r="F20" s="29"/>
      <c r="G20" s="29"/>
      <c r="H20" s="29"/>
      <c r="I20" s="94" t="s">
        <v>26</v>
      </c>
      <c r="J20" s="22" t="str">
        <f>IF('Rekapitulace stavby'!AN16="","",'Rekapitulace stavby'!AN16)</f>
        <v>25872494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hidden="1" customHeight="1">
      <c r="A21" s="29"/>
      <c r="B21" s="30"/>
      <c r="C21" s="29"/>
      <c r="D21" s="29"/>
      <c r="E21" s="22" t="str">
        <f>IF('Rekapitulace stavby'!E17="","",'Rekapitulace stavby'!E17)</f>
        <v>MS-projekce s.r.o.</v>
      </c>
      <c r="F21" s="29"/>
      <c r="G21" s="29"/>
      <c r="H21" s="29"/>
      <c r="I21" s="94" t="s">
        <v>28</v>
      </c>
      <c r="J21" s="22" t="str">
        <f>IF('Rekapitulace stavby'!AN17="","",'Rekapitulace stavby'!AN17)</f>
        <v>CZ25872494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hidden="1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hidden="1" customHeight="1">
      <c r="A23" s="29"/>
      <c r="B23" s="30"/>
      <c r="C23" s="29"/>
      <c r="D23" s="24" t="s">
        <v>36</v>
      </c>
      <c r="E23" s="29"/>
      <c r="F23" s="29"/>
      <c r="G23" s="29"/>
      <c r="H23" s="29"/>
      <c r="I23" s="94" t="s">
        <v>26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hidden="1" customHeight="1">
      <c r="A24" s="29"/>
      <c r="B24" s="30"/>
      <c r="C24" s="29"/>
      <c r="D24" s="29"/>
      <c r="E24" s="22" t="str">
        <f>IF('Rekapitulace stavby'!E20="","",'Rekapitulace stavby'!E20)</f>
        <v/>
      </c>
      <c r="F24" s="29"/>
      <c r="G24" s="29"/>
      <c r="H24" s="29"/>
      <c r="I24" s="94" t="s">
        <v>28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hidden="1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hidden="1" customHeight="1">
      <c r="A26" s="29"/>
      <c r="B26" s="30"/>
      <c r="C26" s="29"/>
      <c r="D26" s="24" t="s">
        <v>38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hidden="1" customHeight="1">
      <c r="A27" s="95"/>
      <c r="B27" s="96"/>
      <c r="C27" s="95"/>
      <c r="D27" s="95"/>
      <c r="E27" s="201" t="s">
        <v>1</v>
      </c>
      <c r="F27" s="201"/>
      <c r="G27" s="201"/>
      <c r="H27" s="201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hidden="1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hidden="1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hidden="1" customHeight="1">
      <c r="A30" s="29"/>
      <c r="B30" s="30"/>
      <c r="C30" s="29"/>
      <c r="D30" s="100" t="s">
        <v>39</v>
      </c>
      <c r="E30" s="29"/>
      <c r="F30" s="29"/>
      <c r="G30" s="29"/>
      <c r="H30" s="29"/>
      <c r="I30" s="93"/>
      <c r="J30" s="68">
        <f>ROUND(J117,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hidden="1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hidden="1" customHeight="1">
      <c r="A32" s="29"/>
      <c r="B32" s="30"/>
      <c r="C32" s="29"/>
      <c r="D32" s="29"/>
      <c r="E32" s="29"/>
      <c r="F32" s="33" t="s">
        <v>41</v>
      </c>
      <c r="G32" s="29"/>
      <c r="H32" s="29"/>
      <c r="I32" s="101" t="s">
        <v>40</v>
      </c>
      <c r="J32" s="33" t="s">
        <v>42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102" t="s">
        <v>43</v>
      </c>
      <c r="E33" s="24" t="s">
        <v>44</v>
      </c>
      <c r="F33" s="103">
        <f>ROUND((SUM(BE117:BE133)),  2)</f>
        <v>0</v>
      </c>
      <c r="G33" s="29"/>
      <c r="H33" s="29"/>
      <c r="I33" s="104">
        <v>0.21</v>
      </c>
      <c r="J33" s="103">
        <f>ROUND(((SUM(BE117:BE133))*I33),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4" t="s">
        <v>45</v>
      </c>
      <c r="F34" s="103">
        <f>ROUND((SUM(BF117:BF133)),  2)</f>
        <v>0</v>
      </c>
      <c r="G34" s="29"/>
      <c r="H34" s="29"/>
      <c r="I34" s="104">
        <v>0.15</v>
      </c>
      <c r="J34" s="103">
        <f>ROUND(((SUM(BF117:BF133))*I34),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46</v>
      </c>
      <c r="F35" s="103">
        <f>ROUND((SUM(BG117:BG133)),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47</v>
      </c>
      <c r="F36" s="103">
        <f>ROUND((SUM(BH117:BH133)),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48</v>
      </c>
      <c r="F37" s="103">
        <f>ROUND((SUM(BI117:BI133)),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hidden="1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hidden="1" customHeight="1">
      <c r="A39" s="29"/>
      <c r="B39" s="30"/>
      <c r="C39" s="105"/>
      <c r="D39" s="106" t="s">
        <v>49</v>
      </c>
      <c r="E39" s="57"/>
      <c r="F39" s="57"/>
      <c r="G39" s="107" t="s">
        <v>50</v>
      </c>
      <c r="H39" s="108" t="s">
        <v>51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hidden="1" customHeight="1">
      <c r="B41" s="17"/>
      <c r="I41" s="90"/>
      <c r="L41" s="17"/>
    </row>
    <row r="42" spans="1:31" s="1" customFormat="1" ht="14.45" hidden="1" customHeight="1">
      <c r="B42" s="17"/>
      <c r="I42" s="90"/>
      <c r="L42" s="17"/>
    </row>
    <row r="43" spans="1:31" s="1" customFormat="1" ht="14.45" hidden="1" customHeight="1">
      <c r="B43" s="17"/>
      <c r="I43" s="90"/>
      <c r="L43" s="17"/>
    </row>
    <row r="44" spans="1:31" s="1" customFormat="1" ht="14.45" hidden="1" customHeight="1">
      <c r="B44" s="17"/>
      <c r="I44" s="90"/>
      <c r="L44" s="17"/>
    </row>
    <row r="45" spans="1:31" s="1" customFormat="1" ht="14.45" hidden="1" customHeight="1">
      <c r="B45" s="17"/>
      <c r="I45" s="90"/>
      <c r="L45" s="17"/>
    </row>
    <row r="46" spans="1:31" s="1" customFormat="1" ht="14.45" hidden="1" customHeight="1">
      <c r="B46" s="17"/>
      <c r="I46" s="90"/>
      <c r="L46" s="17"/>
    </row>
    <row r="47" spans="1:31" s="1" customFormat="1" ht="14.45" hidden="1" customHeight="1">
      <c r="B47" s="17"/>
      <c r="I47" s="90"/>
      <c r="L47" s="17"/>
    </row>
    <row r="48" spans="1:31" s="1" customFormat="1" ht="14.45" hidden="1" customHeight="1">
      <c r="B48" s="17"/>
      <c r="I48" s="90"/>
      <c r="L48" s="17"/>
    </row>
    <row r="49" spans="1:31" s="1" customFormat="1" ht="14.45" hidden="1" customHeight="1">
      <c r="B49" s="17"/>
      <c r="I49" s="90"/>
      <c r="L49" s="17"/>
    </row>
    <row r="50" spans="1:31" s="2" customFormat="1" ht="14.45" hidden="1" customHeight="1">
      <c r="B50" s="39"/>
      <c r="D50" s="40" t="s">
        <v>52</v>
      </c>
      <c r="E50" s="41"/>
      <c r="F50" s="41"/>
      <c r="G50" s="40" t="s">
        <v>53</v>
      </c>
      <c r="H50" s="41"/>
      <c r="I50" s="112"/>
      <c r="J50" s="41"/>
      <c r="K50" s="41"/>
      <c r="L50" s="39"/>
    </row>
    <row r="51" spans="1:31" ht="11.25" hidden="1">
      <c r="B51" s="17"/>
      <c r="L51" s="17"/>
    </row>
    <row r="52" spans="1:31" ht="11.25" hidden="1">
      <c r="B52" s="17"/>
      <c r="L52" s="17"/>
    </row>
    <row r="53" spans="1:31" ht="11.25" hidden="1">
      <c r="B53" s="17"/>
      <c r="L53" s="17"/>
    </row>
    <row r="54" spans="1:31" ht="11.25" hidden="1">
      <c r="B54" s="17"/>
      <c r="L54" s="17"/>
    </row>
    <row r="55" spans="1:31" ht="11.25" hidden="1">
      <c r="B55" s="17"/>
      <c r="L55" s="17"/>
    </row>
    <row r="56" spans="1:31" ht="11.25" hidden="1">
      <c r="B56" s="17"/>
      <c r="L56" s="17"/>
    </row>
    <row r="57" spans="1:31" ht="11.25" hidden="1">
      <c r="B57" s="17"/>
      <c r="L57" s="17"/>
    </row>
    <row r="58" spans="1:31" ht="11.25" hidden="1">
      <c r="B58" s="17"/>
      <c r="L58" s="17"/>
    </row>
    <row r="59" spans="1:31" ht="11.25" hidden="1">
      <c r="B59" s="17"/>
      <c r="L59" s="17"/>
    </row>
    <row r="60" spans="1:31" ht="11.25" hidden="1">
      <c r="B60" s="17"/>
      <c r="L60" s="17"/>
    </row>
    <row r="61" spans="1:31" s="2" customFormat="1" ht="12.75" hidden="1">
      <c r="A61" s="29"/>
      <c r="B61" s="30"/>
      <c r="C61" s="29"/>
      <c r="D61" s="42" t="s">
        <v>54</v>
      </c>
      <c r="E61" s="32"/>
      <c r="F61" s="113" t="s">
        <v>55</v>
      </c>
      <c r="G61" s="42" t="s">
        <v>54</v>
      </c>
      <c r="H61" s="32"/>
      <c r="I61" s="114"/>
      <c r="J61" s="115" t="s">
        <v>55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 hidden="1">
      <c r="B62" s="17"/>
      <c r="L62" s="17"/>
    </row>
    <row r="63" spans="1:31" ht="11.25" hidden="1">
      <c r="B63" s="17"/>
      <c r="L63" s="17"/>
    </row>
    <row r="64" spans="1:31" ht="11.25" hidden="1">
      <c r="B64" s="17"/>
      <c r="L64" s="17"/>
    </row>
    <row r="65" spans="1:31" s="2" customFormat="1" ht="12.75" hidden="1">
      <c r="A65" s="29"/>
      <c r="B65" s="30"/>
      <c r="C65" s="29"/>
      <c r="D65" s="40" t="s">
        <v>56</v>
      </c>
      <c r="E65" s="43"/>
      <c r="F65" s="43"/>
      <c r="G65" s="40" t="s">
        <v>57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 hidden="1">
      <c r="B66" s="17"/>
      <c r="L66" s="17"/>
    </row>
    <row r="67" spans="1:31" ht="11.25" hidden="1">
      <c r="B67" s="17"/>
      <c r="L67" s="17"/>
    </row>
    <row r="68" spans="1:31" ht="11.25" hidden="1">
      <c r="B68" s="17"/>
      <c r="L68" s="17"/>
    </row>
    <row r="69" spans="1:31" ht="11.25" hidden="1">
      <c r="B69" s="17"/>
      <c r="L69" s="17"/>
    </row>
    <row r="70" spans="1:31" ht="11.25" hidden="1">
      <c r="B70" s="17"/>
      <c r="L70" s="17"/>
    </row>
    <row r="71" spans="1:31" ht="11.25" hidden="1">
      <c r="B71" s="17"/>
      <c r="L71" s="17"/>
    </row>
    <row r="72" spans="1:31" ht="11.25" hidden="1">
      <c r="B72" s="17"/>
      <c r="L72" s="17"/>
    </row>
    <row r="73" spans="1:31" ht="11.25" hidden="1">
      <c r="B73" s="17"/>
      <c r="L73" s="17"/>
    </row>
    <row r="74" spans="1:31" ht="11.25" hidden="1">
      <c r="B74" s="17"/>
      <c r="L74" s="17"/>
    </row>
    <row r="75" spans="1:31" ht="11.25" hidden="1">
      <c r="B75" s="17"/>
      <c r="L75" s="17"/>
    </row>
    <row r="76" spans="1:31" s="2" customFormat="1" ht="12.75" hidden="1">
      <c r="A76" s="29"/>
      <c r="B76" s="30"/>
      <c r="C76" s="29"/>
      <c r="D76" s="42" t="s">
        <v>54</v>
      </c>
      <c r="E76" s="32"/>
      <c r="F76" s="113" t="s">
        <v>55</v>
      </c>
      <c r="G76" s="42" t="s">
        <v>54</v>
      </c>
      <c r="H76" s="32"/>
      <c r="I76" s="114"/>
      <c r="J76" s="115" t="s">
        <v>55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hidden="1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hidden="1" customHeight="1">
      <c r="A82" s="29"/>
      <c r="B82" s="30"/>
      <c r="C82" s="18" t="s">
        <v>156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hidden="1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23" t="str">
        <f>E7</f>
        <v>Revitalizace polyfunkčního bytového domu- ul.Petra Křičky č.p.3106, 3373 - Ostrava</v>
      </c>
      <c r="F85" s="224"/>
      <c r="G85" s="224"/>
      <c r="H85" s="224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154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210" t="str">
        <f>E9</f>
        <v>0638 - BD č.p.3373 - MaR - č.p.26 - Uznatelné náklady</v>
      </c>
      <c r="F87" s="225"/>
      <c r="G87" s="225"/>
      <c r="H87" s="225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hidden="1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21</v>
      </c>
      <c r="D89" s="29"/>
      <c r="E89" s="29"/>
      <c r="F89" s="22" t="str">
        <f>F12</f>
        <v xml:space="preserve"> </v>
      </c>
      <c r="G89" s="29"/>
      <c r="H89" s="29"/>
      <c r="I89" s="94" t="s">
        <v>23</v>
      </c>
      <c r="J89" s="52" t="str">
        <f>IF(J12="","",J12)</f>
        <v>6. 3. 2020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hidden="1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hidden="1" customHeight="1">
      <c r="A91" s="29"/>
      <c r="B91" s="30"/>
      <c r="C91" s="24" t="s">
        <v>25</v>
      </c>
      <c r="D91" s="29"/>
      <c r="E91" s="29"/>
      <c r="F91" s="22" t="str">
        <f>E15</f>
        <v xml:space="preserve"> </v>
      </c>
      <c r="G91" s="29"/>
      <c r="H91" s="29"/>
      <c r="I91" s="94" t="s">
        <v>31</v>
      </c>
      <c r="J91" s="27" t="str">
        <f>E21</f>
        <v>MS-projekce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hidden="1" customHeight="1">
      <c r="A92" s="29"/>
      <c r="B92" s="30"/>
      <c r="C92" s="24" t="s">
        <v>29</v>
      </c>
      <c r="D92" s="29"/>
      <c r="E92" s="29"/>
      <c r="F92" s="22" t="str">
        <f>IF(E18="","",E18)</f>
        <v>Vyplň údaj</v>
      </c>
      <c r="G92" s="29"/>
      <c r="H92" s="29"/>
      <c r="I92" s="94" t="s">
        <v>36</v>
      </c>
      <c r="J92" s="27" t="str">
        <f>E24</f>
        <v/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9" t="s">
        <v>157</v>
      </c>
      <c r="D94" s="105"/>
      <c r="E94" s="105"/>
      <c r="F94" s="105"/>
      <c r="G94" s="105"/>
      <c r="H94" s="105"/>
      <c r="I94" s="120"/>
      <c r="J94" s="121" t="s">
        <v>158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hidden="1" customHeight="1">
      <c r="A96" s="29"/>
      <c r="B96" s="30"/>
      <c r="C96" s="122" t="s">
        <v>159</v>
      </c>
      <c r="D96" s="29"/>
      <c r="E96" s="29"/>
      <c r="F96" s="29"/>
      <c r="G96" s="29"/>
      <c r="H96" s="29"/>
      <c r="I96" s="93"/>
      <c r="J96" s="68">
        <f>J117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160</v>
      </c>
    </row>
    <row r="97" spans="1:31" s="9" customFormat="1" ht="24.95" hidden="1" customHeight="1">
      <c r="B97" s="123"/>
      <c r="D97" s="124" t="s">
        <v>2607</v>
      </c>
      <c r="E97" s="125"/>
      <c r="F97" s="125"/>
      <c r="G97" s="125"/>
      <c r="H97" s="125"/>
      <c r="I97" s="126"/>
      <c r="J97" s="127">
        <f>J118</f>
        <v>0</v>
      </c>
      <c r="L97" s="123"/>
    </row>
    <row r="98" spans="1:31" s="2" customFormat="1" ht="21.75" hidden="1" customHeight="1">
      <c r="A98" s="29"/>
      <c r="B98" s="30"/>
      <c r="C98" s="29"/>
      <c r="D98" s="29"/>
      <c r="E98" s="29"/>
      <c r="F98" s="29"/>
      <c r="G98" s="29"/>
      <c r="H98" s="29"/>
      <c r="I98" s="93"/>
      <c r="J98" s="29"/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31" s="2" customFormat="1" ht="6.95" hidden="1" customHeight="1">
      <c r="A99" s="29"/>
      <c r="B99" s="44"/>
      <c r="C99" s="45"/>
      <c r="D99" s="45"/>
      <c r="E99" s="45"/>
      <c r="F99" s="45"/>
      <c r="G99" s="45"/>
      <c r="H99" s="45"/>
      <c r="I99" s="117"/>
      <c r="J99" s="45"/>
      <c r="K99" s="45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31" ht="11.25" hidden="1"/>
    <row r="101" spans="1:31" ht="11.25" hidden="1"/>
    <row r="102" spans="1:31" ht="11.25" hidden="1"/>
    <row r="103" spans="1:31" s="2" customFormat="1" ht="6.95" customHeight="1">
      <c r="A103" s="29"/>
      <c r="B103" s="46"/>
      <c r="C103" s="47"/>
      <c r="D103" s="47"/>
      <c r="E103" s="47"/>
      <c r="F103" s="47"/>
      <c r="G103" s="47"/>
      <c r="H103" s="47"/>
      <c r="I103" s="118"/>
      <c r="J103" s="47"/>
      <c r="K103" s="47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24.95" customHeight="1">
      <c r="A104" s="29"/>
      <c r="B104" s="30"/>
      <c r="C104" s="18" t="s">
        <v>181</v>
      </c>
      <c r="D104" s="29"/>
      <c r="E104" s="29"/>
      <c r="F104" s="29"/>
      <c r="G104" s="29"/>
      <c r="H104" s="29"/>
      <c r="I104" s="93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5" customHeight="1">
      <c r="A105" s="29"/>
      <c r="B105" s="30"/>
      <c r="C105" s="29"/>
      <c r="D105" s="29"/>
      <c r="E105" s="29"/>
      <c r="F105" s="29"/>
      <c r="G105" s="29"/>
      <c r="H105" s="29"/>
      <c r="I105" s="93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12" customHeight="1">
      <c r="A106" s="29"/>
      <c r="B106" s="30"/>
      <c r="C106" s="24" t="s">
        <v>16</v>
      </c>
      <c r="D106" s="29"/>
      <c r="E106" s="29"/>
      <c r="F106" s="29"/>
      <c r="G106" s="29"/>
      <c r="H106" s="29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6.5" customHeight="1">
      <c r="A107" s="29"/>
      <c r="B107" s="30"/>
      <c r="C107" s="29"/>
      <c r="D107" s="29"/>
      <c r="E107" s="223" t="str">
        <f>E7</f>
        <v>Revitalizace polyfunkčního bytového domu- ul.Petra Křičky č.p.3106, 3373 - Ostrava</v>
      </c>
      <c r="F107" s="224"/>
      <c r="G107" s="224"/>
      <c r="H107" s="224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>
      <c r="A108" s="29"/>
      <c r="B108" s="30"/>
      <c r="C108" s="24" t="s">
        <v>154</v>
      </c>
      <c r="D108" s="29"/>
      <c r="E108" s="29"/>
      <c r="F108" s="29"/>
      <c r="G108" s="29"/>
      <c r="H108" s="29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>
      <c r="A109" s="29"/>
      <c r="B109" s="30"/>
      <c r="C109" s="29"/>
      <c r="D109" s="29"/>
      <c r="E109" s="210" t="str">
        <f>E9</f>
        <v>0638 - BD č.p.3373 - MaR - č.p.26 - Uznatelné náklady</v>
      </c>
      <c r="F109" s="225"/>
      <c r="G109" s="225"/>
      <c r="H109" s="225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5" customHeight="1">
      <c r="A110" s="29"/>
      <c r="B110" s="30"/>
      <c r="C110" s="29"/>
      <c r="D110" s="29"/>
      <c r="E110" s="29"/>
      <c r="F110" s="29"/>
      <c r="G110" s="29"/>
      <c r="H110" s="29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21</v>
      </c>
      <c r="D111" s="29"/>
      <c r="E111" s="29"/>
      <c r="F111" s="22" t="str">
        <f>F12</f>
        <v xml:space="preserve"> </v>
      </c>
      <c r="G111" s="29"/>
      <c r="H111" s="29"/>
      <c r="I111" s="94" t="s">
        <v>23</v>
      </c>
      <c r="J111" s="52" t="str">
        <f>IF(J12="","",J12)</f>
        <v>6. 3. 2020</v>
      </c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5.2" customHeight="1">
      <c r="A113" s="29"/>
      <c r="B113" s="30"/>
      <c r="C113" s="24" t="s">
        <v>25</v>
      </c>
      <c r="D113" s="29"/>
      <c r="E113" s="29"/>
      <c r="F113" s="22" t="str">
        <f>E15</f>
        <v xml:space="preserve"> </v>
      </c>
      <c r="G113" s="29"/>
      <c r="H113" s="29"/>
      <c r="I113" s="94" t="s">
        <v>31</v>
      </c>
      <c r="J113" s="27" t="str">
        <f>E21</f>
        <v>MS-projekce s.r.o.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2" customHeight="1">
      <c r="A114" s="29"/>
      <c r="B114" s="30"/>
      <c r="C114" s="24" t="s">
        <v>29</v>
      </c>
      <c r="D114" s="29"/>
      <c r="E114" s="29"/>
      <c r="F114" s="22" t="str">
        <f>IF(E18="","",E18)</f>
        <v>Vyplň údaj</v>
      </c>
      <c r="G114" s="29"/>
      <c r="H114" s="29"/>
      <c r="I114" s="94" t="s">
        <v>36</v>
      </c>
      <c r="J114" s="27" t="str">
        <f>E24</f>
        <v/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0.35" customHeight="1">
      <c r="A115" s="29"/>
      <c r="B115" s="30"/>
      <c r="C115" s="29"/>
      <c r="D115" s="29"/>
      <c r="E115" s="29"/>
      <c r="F115" s="29"/>
      <c r="G115" s="29"/>
      <c r="H115" s="29"/>
      <c r="I115" s="93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11" customFormat="1" ht="29.25" customHeight="1">
      <c r="A116" s="133"/>
      <c r="B116" s="134"/>
      <c r="C116" s="135" t="s">
        <v>182</v>
      </c>
      <c r="D116" s="136" t="s">
        <v>64</v>
      </c>
      <c r="E116" s="136" t="s">
        <v>60</v>
      </c>
      <c r="F116" s="136" t="s">
        <v>61</v>
      </c>
      <c r="G116" s="136" t="s">
        <v>183</v>
      </c>
      <c r="H116" s="136" t="s">
        <v>184</v>
      </c>
      <c r="I116" s="137" t="s">
        <v>185</v>
      </c>
      <c r="J116" s="138" t="s">
        <v>158</v>
      </c>
      <c r="K116" s="139" t="s">
        <v>186</v>
      </c>
      <c r="L116" s="140"/>
      <c r="M116" s="59" t="s">
        <v>1</v>
      </c>
      <c r="N116" s="60" t="s">
        <v>43</v>
      </c>
      <c r="O116" s="60" t="s">
        <v>187</v>
      </c>
      <c r="P116" s="60" t="s">
        <v>188</v>
      </c>
      <c r="Q116" s="60" t="s">
        <v>189</v>
      </c>
      <c r="R116" s="60" t="s">
        <v>190</v>
      </c>
      <c r="S116" s="60" t="s">
        <v>191</v>
      </c>
      <c r="T116" s="61" t="s">
        <v>192</v>
      </c>
      <c r="U116" s="133"/>
      <c r="V116" s="133"/>
      <c r="W116" s="133"/>
      <c r="X116" s="133"/>
      <c r="Y116" s="133"/>
      <c r="Z116" s="133"/>
      <c r="AA116" s="133"/>
      <c r="AB116" s="133"/>
      <c r="AC116" s="133"/>
      <c r="AD116" s="133"/>
      <c r="AE116" s="133"/>
    </row>
    <row r="117" spans="1:65" s="2" customFormat="1" ht="22.9" customHeight="1">
      <c r="A117" s="29"/>
      <c r="B117" s="30"/>
      <c r="C117" s="66" t="s">
        <v>193</v>
      </c>
      <c r="D117" s="29"/>
      <c r="E117" s="29"/>
      <c r="F117" s="29"/>
      <c r="G117" s="29"/>
      <c r="H117" s="29"/>
      <c r="I117" s="93"/>
      <c r="J117" s="141">
        <f>BK117</f>
        <v>0</v>
      </c>
      <c r="K117" s="29"/>
      <c r="L117" s="30"/>
      <c r="M117" s="62"/>
      <c r="N117" s="53"/>
      <c r="O117" s="63"/>
      <c r="P117" s="142">
        <f>P118</f>
        <v>0</v>
      </c>
      <c r="Q117" s="63"/>
      <c r="R117" s="142">
        <f>R118</f>
        <v>0</v>
      </c>
      <c r="S117" s="63"/>
      <c r="T117" s="143">
        <f>T118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4" t="s">
        <v>78</v>
      </c>
      <c r="AU117" s="14" t="s">
        <v>160</v>
      </c>
      <c r="BK117" s="144">
        <f>BK118</f>
        <v>0</v>
      </c>
    </row>
    <row r="118" spans="1:65" s="12" customFormat="1" ht="25.9" customHeight="1">
      <c r="B118" s="145"/>
      <c r="D118" s="146" t="s">
        <v>78</v>
      </c>
      <c r="E118" s="147" t="s">
        <v>2608</v>
      </c>
      <c r="F118" s="147" t="s">
        <v>2609</v>
      </c>
      <c r="I118" s="148"/>
      <c r="J118" s="149">
        <f>BK118</f>
        <v>0</v>
      </c>
      <c r="L118" s="145"/>
      <c r="M118" s="150"/>
      <c r="N118" s="151"/>
      <c r="O118" s="151"/>
      <c r="P118" s="152">
        <f>SUM(P119:P133)</f>
        <v>0</v>
      </c>
      <c r="Q118" s="151"/>
      <c r="R118" s="152">
        <f>SUM(R119:R133)</f>
        <v>0</v>
      </c>
      <c r="S118" s="151"/>
      <c r="T118" s="153">
        <f>SUM(T119:T133)</f>
        <v>0</v>
      </c>
      <c r="AR118" s="146" t="s">
        <v>87</v>
      </c>
      <c r="AT118" s="154" t="s">
        <v>78</v>
      </c>
      <c r="AU118" s="154" t="s">
        <v>79</v>
      </c>
      <c r="AY118" s="146" t="s">
        <v>196</v>
      </c>
      <c r="BK118" s="155">
        <f>SUM(BK119:BK133)</f>
        <v>0</v>
      </c>
    </row>
    <row r="119" spans="1:65" s="2" customFormat="1" ht="16.5" customHeight="1">
      <c r="A119" s="29"/>
      <c r="B119" s="158"/>
      <c r="C119" s="159" t="s">
        <v>87</v>
      </c>
      <c r="D119" s="159" t="s">
        <v>199</v>
      </c>
      <c r="E119" s="160" t="s">
        <v>2610</v>
      </c>
      <c r="F119" s="161" t="s">
        <v>2611</v>
      </c>
      <c r="G119" s="162" t="s">
        <v>2292</v>
      </c>
      <c r="H119" s="163">
        <v>1</v>
      </c>
      <c r="I119" s="164"/>
      <c r="J119" s="165">
        <f t="shared" ref="J119:J133" si="0">ROUND(I119*H119,2)</f>
        <v>0</v>
      </c>
      <c r="K119" s="166"/>
      <c r="L119" s="30"/>
      <c r="M119" s="167" t="s">
        <v>1</v>
      </c>
      <c r="N119" s="168" t="s">
        <v>45</v>
      </c>
      <c r="O119" s="55"/>
      <c r="P119" s="169">
        <f t="shared" ref="P119:P133" si="1">O119*H119</f>
        <v>0</v>
      </c>
      <c r="Q119" s="169">
        <v>0</v>
      </c>
      <c r="R119" s="169">
        <f t="shared" ref="R119:R133" si="2">Q119*H119</f>
        <v>0</v>
      </c>
      <c r="S119" s="169">
        <v>0</v>
      </c>
      <c r="T119" s="170">
        <f t="shared" ref="T119:T133" si="3"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71" t="s">
        <v>203</v>
      </c>
      <c r="AT119" s="171" t="s">
        <v>199</v>
      </c>
      <c r="AU119" s="171" t="s">
        <v>87</v>
      </c>
      <c r="AY119" s="14" t="s">
        <v>196</v>
      </c>
      <c r="BE119" s="172">
        <f t="shared" ref="BE119:BE133" si="4">IF(N119="základní",J119,0)</f>
        <v>0</v>
      </c>
      <c r="BF119" s="172">
        <f t="shared" ref="BF119:BF133" si="5">IF(N119="snížená",J119,0)</f>
        <v>0</v>
      </c>
      <c r="BG119" s="172">
        <f t="shared" ref="BG119:BG133" si="6">IF(N119="zákl. přenesená",J119,0)</f>
        <v>0</v>
      </c>
      <c r="BH119" s="172">
        <f t="shared" ref="BH119:BH133" si="7">IF(N119="sníž. přenesená",J119,0)</f>
        <v>0</v>
      </c>
      <c r="BI119" s="172">
        <f t="shared" ref="BI119:BI133" si="8">IF(N119="nulová",J119,0)</f>
        <v>0</v>
      </c>
      <c r="BJ119" s="14" t="s">
        <v>204</v>
      </c>
      <c r="BK119" s="172">
        <f t="shared" ref="BK119:BK133" si="9">ROUND(I119*H119,2)</f>
        <v>0</v>
      </c>
      <c r="BL119" s="14" t="s">
        <v>203</v>
      </c>
      <c r="BM119" s="171" t="s">
        <v>204</v>
      </c>
    </row>
    <row r="120" spans="1:65" s="2" customFormat="1" ht="16.5" customHeight="1">
      <c r="A120" s="29"/>
      <c r="B120" s="158"/>
      <c r="C120" s="159" t="s">
        <v>204</v>
      </c>
      <c r="D120" s="159" t="s">
        <v>199</v>
      </c>
      <c r="E120" s="160" t="s">
        <v>2612</v>
      </c>
      <c r="F120" s="161" t="s">
        <v>2613</v>
      </c>
      <c r="G120" s="162" t="s">
        <v>1058</v>
      </c>
      <c r="H120" s="163">
        <v>1</v>
      </c>
      <c r="I120" s="164"/>
      <c r="J120" s="165">
        <f t="shared" si="0"/>
        <v>0</v>
      </c>
      <c r="K120" s="166"/>
      <c r="L120" s="30"/>
      <c r="M120" s="167" t="s">
        <v>1</v>
      </c>
      <c r="N120" s="168" t="s">
        <v>45</v>
      </c>
      <c r="O120" s="55"/>
      <c r="P120" s="169">
        <f t="shared" si="1"/>
        <v>0</v>
      </c>
      <c r="Q120" s="169">
        <v>0</v>
      </c>
      <c r="R120" s="169">
        <f t="shared" si="2"/>
        <v>0</v>
      </c>
      <c r="S120" s="169">
        <v>0</v>
      </c>
      <c r="T120" s="170">
        <f t="shared" si="3"/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71" t="s">
        <v>203</v>
      </c>
      <c r="AT120" s="171" t="s">
        <v>199</v>
      </c>
      <c r="AU120" s="171" t="s">
        <v>87</v>
      </c>
      <c r="AY120" s="14" t="s">
        <v>196</v>
      </c>
      <c r="BE120" s="172">
        <f t="shared" si="4"/>
        <v>0</v>
      </c>
      <c r="BF120" s="172">
        <f t="shared" si="5"/>
        <v>0</v>
      </c>
      <c r="BG120" s="172">
        <f t="shared" si="6"/>
        <v>0</v>
      </c>
      <c r="BH120" s="172">
        <f t="shared" si="7"/>
        <v>0</v>
      </c>
      <c r="BI120" s="172">
        <f t="shared" si="8"/>
        <v>0</v>
      </c>
      <c r="BJ120" s="14" t="s">
        <v>204</v>
      </c>
      <c r="BK120" s="172">
        <f t="shared" si="9"/>
        <v>0</v>
      </c>
      <c r="BL120" s="14" t="s">
        <v>203</v>
      </c>
      <c r="BM120" s="171" t="s">
        <v>203</v>
      </c>
    </row>
    <row r="121" spans="1:65" s="2" customFormat="1" ht="16.5" customHeight="1">
      <c r="A121" s="29"/>
      <c r="B121" s="158"/>
      <c r="C121" s="159" t="s">
        <v>197</v>
      </c>
      <c r="D121" s="159" t="s">
        <v>199</v>
      </c>
      <c r="E121" s="160" t="s">
        <v>2614</v>
      </c>
      <c r="F121" s="161" t="s">
        <v>2615</v>
      </c>
      <c r="G121" s="162" t="s">
        <v>2292</v>
      </c>
      <c r="H121" s="163">
        <v>1</v>
      </c>
      <c r="I121" s="164"/>
      <c r="J121" s="165">
        <f t="shared" si="0"/>
        <v>0</v>
      </c>
      <c r="K121" s="166"/>
      <c r="L121" s="30"/>
      <c r="M121" s="167" t="s">
        <v>1</v>
      </c>
      <c r="N121" s="168" t="s">
        <v>45</v>
      </c>
      <c r="O121" s="55"/>
      <c r="P121" s="169">
        <f t="shared" si="1"/>
        <v>0</v>
      </c>
      <c r="Q121" s="169">
        <v>0</v>
      </c>
      <c r="R121" s="169">
        <f t="shared" si="2"/>
        <v>0</v>
      </c>
      <c r="S121" s="169">
        <v>0</v>
      </c>
      <c r="T121" s="170">
        <f t="shared" si="3"/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71" t="s">
        <v>203</v>
      </c>
      <c r="AT121" s="171" t="s">
        <v>199</v>
      </c>
      <c r="AU121" s="171" t="s">
        <v>87</v>
      </c>
      <c r="AY121" s="14" t="s">
        <v>196</v>
      </c>
      <c r="BE121" s="172">
        <f t="shared" si="4"/>
        <v>0</v>
      </c>
      <c r="BF121" s="172">
        <f t="shared" si="5"/>
        <v>0</v>
      </c>
      <c r="BG121" s="172">
        <f t="shared" si="6"/>
        <v>0</v>
      </c>
      <c r="BH121" s="172">
        <f t="shared" si="7"/>
        <v>0</v>
      </c>
      <c r="BI121" s="172">
        <f t="shared" si="8"/>
        <v>0</v>
      </c>
      <c r="BJ121" s="14" t="s">
        <v>204</v>
      </c>
      <c r="BK121" s="172">
        <f t="shared" si="9"/>
        <v>0</v>
      </c>
      <c r="BL121" s="14" t="s">
        <v>203</v>
      </c>
      <c r="BM121" s="171" t="s">
        <v>224</v>
      </c>
    </row>
    <row r="122" spans="1:65" s="2" customFormat="1" ht="16.5" customHeight="1">
      <c r="A122" s="29"/>
      <c r="B122" s="158"/>
      <c r="C122" s="159" t="s">
        <v>203</v>
      </c>
      <c r="D122" s="159" t="s">
        <v>199</v>
      </c>
      <c r="E122" s="160" t="s">
        <v>2616</v>
      </c>
      <c r="F122" s="161" t="s">
        <v>2617</v>
      </c>
      <c r="G122" s="162" t="s">
        <v>2292</v>
      </c>
      <c r="H122" s="163">
        <v>1</v>
      </c>
      <c r="I122" s="164"/>
      <c r="J122" s="165">
        <f t="shared" si="0"/>
        <v>0</v>
      </c>
      <c r="K122" s="166"/>
      <c r="L122" s="30"/>
      <c r="M122" s="167" t="s">
        <v>1</v>
      </c>
      <c r="N122" s="168" t="s">
        <v>45</v>
      </c>
      <c r="O122" s="55"/>
      <c r="P122" s="169">
        <f t="shared" si="1"/>
        <v>0</v>
      </c>
      <c r="Q122" s="169">
        <v>0</v>
      </c>
      <c r="R122" s="169">
        <f t="shared" si="2"/>
        <v>0</v>
      </c>
      <c r="S122" s="169">
        <v>0</v>
      </c>
      <c r="T122" s="170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71" t="s">
        <v>203</v>
      </c>
      <c r="AT122" s="171" t="s">
        <v>199</v>
      </c>
      <c r="AU122" s="171" t="s">
        <v>87</v>
      </c>
      <c r="AY122" s="14" t="s">
        <v>196</v>
      </c>
      <c r="BE122" s="172">
        <f t="shared" si="4"/>
        <v>0</v>
      </c>
      <c r="BF122" s="172">
        <f t="shared" si="5"/>
        <v>0</v>
      </c>
      <c r="BG122" s="172">
        <f t="shared" si="6"/>
        <v>0</v>
      </c>
      <c r="BH122" s="172">
        <f t="shared" si="7"/>
        <v>0</v>
      </c>
      <c r="BI122" s="172">
        <f t="shared" si="8"/>
        <v>0</v>
      </c>
      <c r="BJ122" s="14" t="s">
        <v>204</v>
      </c>
      <c r="BK122" s="172">
        <f t="shared" si="9"/>
        <v>0</v>
      </c>
      <c r="BL122" s="14" t="s">
        <v>203</v>
      </c>
      <c r="BM122" s="171" t="s">
        <v>217</v>
      </c>
    </row>
    <row r="123" spans="1:65" s="2" customFormat="1" ht="16.5" customHeight="1">
      <c r="A123" s="29"/>
      <c r="B123" s="158"/>
      <c r="C123" s="159" t="s">
        <v>219</v>
      </c>
      <c r="D123" s="159" t="s">
        <v>199</v>
      </c>
      <c r="E123" s="160" t="s">
        <v>2618</v>
      </c>
      <c r="F123" s="161" t="s">
        <v>2619</v>
      </c>
      <c r="G123" s="162" t="s">
        <v>2292</v>
      </c>
      <c r="H123" s="163">
        <v>1</v>
      </c>
      <c r="I123" s="164"/>
      <c r="J123" s="165">
        <f t="shared" si="0"/>
        <v>0</v>
      </c>
      <c r="K123" s="166"/>
      <c r="L123" s="30"/>
      <c r="M123" s="167" t="s">
        <v>1</v>
      </c>
      <c r="N123" s="168" t="s">
        <v>45</v>
      </c>
      <c r="O123" s="55"/>
      <c r="P123" s="169">
        <f t="shared" si="1"/>
        <v>0</v>
      </c>
      <c r="Q123" s="169">
        <v>0</v>
      </c>
      <c r="R123" s="169">
        <f t="shared" si="2"/>
        <v>0</v>
      </c>
      <c r="S123" s="169">
        <v>0</v>
      </c>
      <c r="T123" s="170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71" t="s">
        <v>203</v>
      </c>
      <c r="AT123" s="171" t="s">
        <v>199</v>
      </c>
      <c r="AU123" s="171" t="s">
        <v>87</v>
      </c>
      <c r="AY123" s="14" t="s">
        <v>196</v>
      </c>
      <c r="BE123" s="172">
        <f t="shared" si="4"/>
        <v>0</v>
      </c>
      <c r="BF123" s="172">
        <f t="shared" si="5"/>
        <v>0</v>
      </c>
      <c r="BG123" s="172">
        <f t="shared" si="6"/>
        <v>0</v>
      </c>
      <c r="BH123" s="172">
        <f t="shared" si="7"/>
        <v>0</v>
      </c>
      <c r="BI123" s="172">
        <f t="shared" si="8"/>
        <v>0</v>
      </c>
      <c r="BJ123" s="14" t="s">
        <v>204</v>
      </c>
      <c r="BK123" s="172">
        <f t="shared" si="9"/>
        <v>0</v>
      </c>
      <c r="BL123" s="14" t="s">
        <v>203</v>
      </c>
      <c r="BM123" s="171" t="s">
        <v>241</v>
      </c>
    </row>
    <row r="124" spans="1:65" s="2" customFormat="1" ht="16.5" customHeight="1">
      <c r="A124" s="29"/>
      <c r="B124" s="158"/>
      <c r="C124" s="159" t="s">
        <v>224</v>
      </c>
      <c r="D124" s="159" t="s">
        <v>199</v>
      </c>
      <c r="E124" s="160" t="s">
        <v>2620</v>
      </c>
      <c r="F124" s="161" t="s">
        <v>2621</v>
      </c>
      <c r="G124" s="162" t="s">
        <v>2292</v>
      </c>
      <c r="H124" s="163">
        <v>1</v>
      </c>
      <c r="I124" s="164"/>
      <c r="J124" s="165">
        <f t="shared" si="0"/>
        <v>0</v>
      </c>
      <c r="K124" s="166"/>
      <c r="L124" s="30"/>
      <c r="M124" s="167" t="s">
        <v>1</v>
      </c>
      <c r="N124" s="168" t="s">
        <v>45</v>
      </c>
      <c r="O124" s="55"/>
      <c r="P124" s="169">
        <f t="shared" si="1"/>
        <v>0</v>
      </c>
      <c r="Q124" s="169">
        <v>0</v>
      </c>
      <c r="R124" s="169">
        <f t="shared" si="2"/>
        <v>0</v>
      </c>
      <c r="S124" s="169">
        <v>0</v>
      </c>
      <c r="T124" s="170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71" t="s">
        <v>203</v>
      </c>
      <c r="AT124" s="171" t="s">
        <v>199</v>
      </c>
      <c r="AU124" s="171" t="s">
        <v>87</v>
      </c>
      <c r="AY124" s="14" t="s">
        <v>196</v>
      </c>
      <c r="BE124" s="172">
        <f t="shared" si="4"/>
        <v>0</v>
      </c>
      <c r="BF124" s="172">
        <f t="shared" si="5"/>
        <v>0</v>
      </c>
      <c r="BG124" s="172">
        <f t="shared" si="6"/>
        <v>0</v>
      </c>
      <c r="BH124" s="172">
        <f t="shared" si="7"/>
        <v>0</v>
      </c>
      <c r="BI124" s="172">
        <f t="shared" si="8"/>
        <v>0</v>
      </c>
      <c r="BJ124" s="14" t="s">
        <v>204</v>
      </c>
      <c r="BK124" s="172">
        <f t="shared" si="9"/>
        <v>0</v>
      </c>
      <c r="BL124" s="14" t="s">
        <v>203</v>
      </c>
      <c r="BM124" s="171" t="s">
        <v>249</v>
      </c>
    </row>
    <row r="125" spans="1:65" s="2" customFormat="1" ht="16.5" customHeight="1">
      <c r="A125" s="29"/>
      <c r="B125" s="158"/>
      <c r="C125" s="159" t="s">
        <v>228</v>
      </c>
      <c r="D125" s="159" t="s">
        <v>199</v>
      </c>
      <c r="E125" s="160" t="s">
        <v>2622</v>
      </c>
      <c r="F125" s="161" t="s">
        <v>2623</v>
      </c>
      <c r="G125" s="162" t="s">
        <v>2292</v>
      </c>
      <c r="H125" s="163">
        <v>1</v>
      </c>
      <c r="I125" s="164"/>
      <c r="J125" s="165">
        <f t="shared" si="0"/>
        <v>0</v>
      </c>
      <c r="K125" s="166"/>
      <c r="L125" s="30"/>
      <c r="M125" s="167" t="s">
        <v>1</v>
      </c>
      <c r="N125" s="168" t="s">
        <v>45</v>
      </c>
      <c r="O125" s="55"/>
      <c r="P125" s="169">
        <f t="shared" si="1"/>
        <v>0</v>
      </c>
      <c r="Q125" s="169">
        <v>0</v>
      </c>
      <c r="R125" s="169">
        <f t="shared" si="2"/>
        <v>0</v>
      </c>
      <c r="S125" s="169">
        <v>0</v>
      </c>
      <c r="T125" s="170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1" t="s">
        <v>203</v>
      </c>
      <c r="AT125" s="171" t="s">
        <v>199</v>
      </c>
      <c r="AU125" s="171" t="s">
        <v>87</v>
      </c>
      <c r="AY125" s="14" t="s">
        <v>196</v>
      </c>
      <c r="BE125" s="172">
        <f t="shared" si="4"/>
        <v>0</v>
      </c>
      <c r="BF125" s="172">
        <f t="shared" si="5"/>
        <v>0</v>
      </c>
      <c r="BG125" s="172">
        <f t="shared" si="6"/>
        <v>0</v>
      </c>
      <c r="BH125" s="172">
        <f t="shared" si="7"/>
        <v>0</v>
      </c>
      <c r="BI125" s="172">
        <f t="shared" si="8"/>
        <v>0</v>
      </c>
      <c r="BJ125" s="14" t="s">
        <v>204</v>
      </c>
      <c r="BK125" s="172">
        <f t="shared" si="9"/>
        <v>0</v>
      </c>
      <c r="BL125" s="14" t="s">
        <v>203</v>
      </c>
      <c r="BM125" s="171" t="s">
        <v>257</v>
      </c>
    </row>
    <row r="126" spans="1:65" s="2" customFormat="1" ht="16.5" customHeight="1">
      <c r="A126" s="29"/>
      <c r="B126" s="158"/>
      <c r="C126" s="159" t="s">
        <v>237</v>
      </c>
      <c r="D126" s="159" t="s">
        <v>199</v>
      </c>
      <c r="E126" s="160" t="s">
        <v>2624</v>
      </c>
      <c r="F126" s="161" t="s">
        <v>2625</v>
      </c>
      <c r="G126" s="162" t="s">
        <v>2292</v>
      </c>
      <c r="H126" s="163">
        <v>1</v>
      </c>
      <c r="I126" s="164"/>
      <c r="J126" s="165">
        <f t="shared" si="0"/>
        <v>0</v>
      </c>
      <c r="K126" s="166"/>
      <c r="L126" s="30"/>
      <c r="M126" s="167" t="s">
        <v>1</v>
      </c>
      <c r="N126" s="168" t="s">
        <v>45</v>
      </c>
      <c r="O126" s="55"/>
      <c r="P126" s="169">
        <f t="shared" si="1"/>
        <v>0</v>
      </c>
      <c r="Q126" s="169">
        <v>0</v>
      </c>
      <c r="R126" s="169">
        <f t="shared" si="2"/>
        <v>0</v>
      </c>
      <c r="S126" s="169">
        <v>0</v>
      </c>
      <c r="T126" s="170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71" t="s">
        <v>203</v>
      </c>
      <c r="AT126" s="171" t="s">
        <v>199</v>
      </c>
      <c r="AU126" s="171" t="s">
        <v>87</v>
      </c>
      <c r="AY126" s="14" t="s">
        <v>196</v>
      </c>
      <c r="BE126" s="172">
        <f t="shared" si="4"/>
        <v>0</v>
      </c>
      <c r="BF126" s="172">
        <f t="shared" si="5"/>
        <v>0</v>
      </c>
      <c r="BG126" s="172">
        <f t="shared" si="6"/>
        <v>0</v>
      </c>
      <c r="BH126" s="172">
        <f t="shared" si="7"/>
        <v>0</v>
      </c>
      <c r="BI126" s="172">
        <f t="shared" si="8"/>
        <v>0</v>
      </c>
      <c r="BJ126" s="14" t="s">
        <v>204</v>
      </c>
      <c r="BK126" s="172">
        <f t="shared" si="9"/>
        <v>0</v>
      </c>
      <c r="BL126" s="14" t="s">
        <v>203</v>
      </c>
      <c r="BM126" s="171" t="s">
        <v>265</v>
      </c>
    </row>
    <row r="127" spans="1:65" s="2" customFormat="1" ht="16.5" customHeight="1">
      <c r="A127" s="29"/>
      <c r="B127" s="158"/>
      <c r="C127" s="159" t="s">
        <v>245</v>
      </c>
      <c r="D127" s="159" t="s">
        <v>199</v>
      </c>
      <c r="E127" s="160" t="s">
        <v>2626</v>
      </c>
      <c r="F127" s="161" t="s">
        <v>2627</v>
      </c>
      <c r="G127" s="162" t="s">
        <v>222</v>
      </c>
      <c r="H127" s="163">
        <v>30</v>
      </c>
      <c r="I127" s="164"/>
      <c r="J127" s="165">
        <f t="shared" si="0"/>
        <v>0</v>
      </c>
      <c r="K127" s="166"/>
      <c r="L127" s="30"/>
      <c r="M127" s="167" t="s">
        <v>1</v>
      </c>
      <c r="N127" s="168" t="s">
        <v>45</v>
      </c>
      <c r="O127" s="55"/>
      <c r="P127" s="169">
        <f t="shared" si="1"/>
        <v>0</v>
      </c>
      <c r="Q127" s="169">
        <v>0</v>
      </c>
      <c r="R127" s="169">
        <f t="shared" si="2"/>
        <v>0</v>
      </c>
      <c r="S127" s="169">
        <v>0</v>
      </c>
      <c r="T127" s="170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1" t="s">
        <v>203</v>
      </c>
      <c r="AT127" s="171" t="s">
        <v>199</v>
      </c>
      <c r="AU127" s="171" t="s">
        <v>87</v>
      </c>
      <c r="AY127" s="14" t="s">
        <v>196</v>
      </c>
      <c r="BE127" s="172">
        <f t="shared" si="4"/>
        <v>0</v>
      </c>
      <c r="BF127" s="172">
        <f t="shared" si="5"/>
        <v>0</v>
      </c>
      <c r="BG127" s="172">
        <f t="shared" si="6"/>
        <v>0</v>
      </c>
      <c r="BH127" s="172">
        <f t="shared" si="7"/>
        <v>0</v>
      </c>
      <c r="BI127" s="172">
        <f t="shared" si="8"/>
        <v>0</v>
      </c>
      <c r="BJ127" s="14" t="s">
        <v>204</v>
      </c>
      <c r="BK127" s="172">
        <f t="shared" si="9"/>
        <v>0</v>
      </c>
      <c r="BL127" s="14" t="s">
        <v>203</v>
      </c>
      <c r="BM127" s="171" t="s">
        <v>271</v>
      </c>
    </row>
    <row r="128" spans="1:65" s="2" customFormat="1" ht="16.5" customHeight="1">
      <c r="A128" s="29"/>
      <c r="B128" s="158"/>
      <c r="C128" s="159" t="s">
        <v>249</v>
      </c>
      <c r="D128" s="159" t="s">
        <v>199</v>
      </c>
      <c r="E128" s="160" t="s">
        <v>2628</v>
      </c>
      <c r="F128" s="161" t="s">
        <v>2629</v>
      </c>
      <c r="G128" s="162" t="s">
        <v>2292</v>
      </c>
      <c r="H128" s="163">
        <v>1</v>
      </c>
      <c r="I128" s="164"/>
      <c r="J128" s="165">
        <f t="shared" si="0"/>
        <v>0</v>
      </c>
      <c r="K128" s="166"/>
      <c r="L128" s="30"/>
      <c r="M128" s="167" t="s">
        <v>1</v>
      </c>
      <c r="N128" s="168" t="s">
        <v>45</v>
      </c>
      <c r="O128" s="55"/>
      <c r="P128" s="169">
        <f t="shared" si="1"/>
        <v>0</v>
      </c>
      <c r="Q128" s="169">
        <v>0</v>
      </c>
      <c r="R128" s="169">
        <f t="shared" si="2"/>
        <v>0</v>
      </c>
      <c r="S128" s="169">
        <v>0</v>
      </c>
      <c r="T128" s="170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71" t="s">
        <v>203</v>
      </c>
      <c r="AT128" s="171" t="s">
        <v>199</v>
      </c>
      <c r="AU128" s="171" t="s">
        <v>87</v>
      </c>
      <c r="AY128" s="14" t="s">
        <v>196</v>
      </c>
      <c r="BE128" s="172">
        <f t="shared" si="4"/>
        <v>0</v>
      </c>
      <c r="BF128" s="172">
        <f t="shared" si="5"/>
        <v>0</v>
      </c>
      <c r="BG128" s="172">
        <f t="shared" si="6"/>
        <v>0</v>
      </c>
      <c r="BH128" s="172">
        <f t="shared" si="7"/>
        <v>0</v>
      </c>
      <c r="BI128" s="172">
        <f t="shared" si="8"/>
        <v>0</v>
      </c>
      <c r="BJ128" s="14" t="s">
        <v>204</v>
      </c>
      <c r="BK128" s="172">
        <f t="shared" si="9"/>
        <v>0</v>
      </c>
      <c r="BL128" s="14" t="s">
        <v>203</v>
      </c>
      <c r="BM128" s="171" t="s">
        <v>279</v>
      </c>
    </row>
    <row r="129" spans="1:65" s="2" customFormat="1" ht="16.5" customHeight="1">
      <c r="A129" s="29"/>
      <c r="B129" s="158"/>
      <c r="C129" s="159" t="s">
        <v>253</v>
      </c>
      <c r="D129" s="159" t="s">
        <v>199</v>
      </c>
      <c r="E129" s="160" t="s">
        <v>2630</v>
      </c>
      <c r="F129" s="161" t="s">
        <v>2631</v>
      </c>
      <c r="G129" s="162" t="s">
        <v>2292</v>
      </c>
      <c r="H129" s="163">
        <v>1</v>
      </c>
      <c r="I129" s="164"/>
      <c r="J129" s="165">
        <f t="shared" si="0"/>
        <v>0</v>
      </c>
      <c r="K129" s="166"/>
      <c r="L129" s="30"/>
      <c r="M129" s="167" t="s">
        <v>1</v>
      </c>
      <c r="N129" s="168" t="s">
        <v>45</v>
      </c>
      <c r="O129" s="55"/>
      <c r="P129" s="169">
        <f t="shared" si="1"/>
        <v>0</v>
      </c>
      <c r="Q129" s="169">
        <v>0</v>
      </c>
      <c r="R129" s="169">
        <f t="shared" si="2"/>
        <v>0</v>
      </c>
      <c r="S129" s="169">
        <v>0</v>
      </c>
      <c r="T129" s="170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1" t="s">
        <v>203</v>
      </c>
      <c r="AT129" s="171" t="s">
        <v>199</v>
      </c>
      <c r="AU129" s="171" t="s">
        <v>87</v>
      </c>
      <c r="AY129" s="14" t="s">
        <v>196</v>
      </c>
      <c r="BE129" s="172">
        <f t="shared" si="4"/>
        <v>0</v>
      </c>
      <c r="BF129" s="172">
        <f t="shared" si="5"/>
        <v>0</v>
      </c>
      <c r="BG129" s="172">
        <f t="shared" si="6"/>
        <v>0</v>
      </c>
      <c r="BH129" s="172">
        <f t="shared" si="7"/>
        <v>0</v>
      </c>
      <c r="BI129" s="172">
        <f t="shared" si="8"/>
        <v>0</v>
      </c>
      <c r="BJ129" s="14" t="s">
        <v>204</v>
      </c>
      <c r="BK129" s="172">
        <f t="shared" si="9"/>
        <v>0</v>
      </c>
      <c r="BL129" s="14" t="s">
        <v>203</v>
      </c>
      <c r="BM129" s="171" t="s">
        <v>286</v>
      </c>
    </row>
    <row r="130" spans="1:65" s="2" customFormat="1" ht="16.5" customHeight="1">
      <c r="A130" s="29"/>
      <c r="B130" s="158"/>
      <c r="C130" s="159" t="s">
        <v>257</v>
      </c>
      <c r="D130" s="159" t="s">
        <v>199</v>
      </c>
      <c r="E130" s="160" t="s">
        <v>2632</v>
      </c>
      <c r="F130" s="161" t="s">
        <v>2633</v>
      </c>
      <c r="G130" s="162" t="s">
        <v>2292</v>
      </c>
      <c r="H130" s="163">
        <v>1</v>
      </c>
      <c r="I130" s="164"/>
      <c r="J130" s="165">
        <f t="shared" si="0"/>
        <v>0</v>
      </c>
      <c r="K130" s="166"/>
      <c r="L130" s="30"/>
      <c r="M130" s="167" t="s">
        <v>1</v>
      </c>
      <c r="N130" s="168" t="s">
        <v>45</v>
      </c>
      <c r="O130" s="55"/>
      <c r="P130" s="169">
        <f t="shared" si="1"/>
        <v>0</v>
      </c>
      <c r="Q130" s="169">
        <v>0</v>
      </c>
      <c r="R130" s="169">
        <f t="shared" si="2"/>
        <v>0</v>
      </c>
      <c r="S130" s="169">
        <v>0</v>
      </c>
      <c r="T130" s="170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1" t="s">
        <v>203</v>
      </c>
      <c r="AT130" s="171" t="s">
        <v>199</v>
      </c>
      <c r="AU130" s="171" t="s">
        <v>87</v>
      </c>
      <c r="AY130" s="14" t="s">
        <v>196</v>
      </c>
      <c r="BE130" s="172">
        <f t="shared" si="4"/>
        <v>0</v>
      </c>
      <c r="BF130" s="172">
        <f t="shared" si="5"/>
        <v>0</v>
      </c>
      <c r="BG130" s="172">
        <f t="shared" si="6"/>
        <v>0</v>
      </c>
      <c r="BH130" s="172">
        <f t="shared" si="7"/>
        <v>0</v>
      </c>
      <c r="BI130" s="172">
        <f t="shared" si="8"/>
        <v>0</v>
      </c>
      <c r="BJ130" s="14" t="s">
        <v>204</v>
      </c>
      <c r="BK130" s="172">
        <f t="shared" si="9"/>
        <v>0</v>
      </c>
      <c r="BL130" s="14" t="s">
        <v>203</v>
      </c>
      <c r="BM130" s="171" t="s">
        <v>294</v>
      </c>
    </row>
    <row r="131" spans="1:65" s="2" customFormat="1" ht="16.5" customHeight="1">
      <c r="A131" s="29"/>
      <c r="B131" s="158"/>
      <c r="C131" s="159" t="s">
        <v>8</v>
      </c>
      <c r="D131" s="159" t="s">
        <v>199</v>
      </c>
      <c r="E131" s="160" t="s">
        <v>2634</v>
      </c>
      <c r="F131" s="161" t="s">
        <v>2635</v>
      </c>
      <c r="G131" s="162" t="s">
        <v>2429</v>
      </c>
      <c r="H131" s="163">
        <v>4</v>
      </c>
      <c r="I131" s="164"/>
      <c r="J131" s="165">
        <f t="shared" si="0"/>
        <v>0</v>
      </c>
      <c r="K131" s="166"/>
      <c r="L131" s="30"/>
      <c r="M131" s="167" t="s">
        <v>1</v>
      </c>
      <c r="N131" s="168" t="s">
        <v>45</v>
      </c>
      <c r="O131" s="55"/>
      <c r="P131" s="169">
        <f t="shared" si="1"/>
        <v>0</v>
      </c>
      <c r="Q131" s="169">
        <v>0</v>
      </c>
      <c r="R131" s="169">
        <f t="shared" si="2"/>
        <v>0</v>
      </c>
      <c r="S131" s="169">
        <v>0</v>
      </c>
      <c r="T131" s="170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1" t="s">
        <v>203</v>
      </c>
      <c r="AT131" s="171" t="s">
        <v>199</v>
      </c>
      <c r="AU131" s="171" t="s">
        <v>87</v>
      </c>
      <c r="AY131" s="14" t="s">
        <v>196</v>
      </c>
      <c r="BE131" s="172">
        <f t="shared" si="4"/>
        <v>0</v>
      </c>
      <c r="BF131" s="172">
        <f t="shared" si="5"/>
        <v>0</v>
      </c>
      <c r="BG131" s="172">
        <f t="shared" si="6"/>
        <v>0</v>
      </c>
      <c r="BH131" s="172">
        <f t="shared" si="7"/>
        <v>0</v>
      </c>
      <c r="BI131" s="172">
        <f t="shared" si="8"/>
        <v>0</v>
      </c>
      <c r="BJ131" s="14" t="s">
        <v>204</v>
      </c>
      <c r="BK131" s="172">
        <f t="shared" si="9"/>
        <v>0</v>
      </c>
      <c r="BL131" s="14" t="s">
        <v>203</v>
      </c>
      <c r="BM131" s="171" t="s">
        <v>302</v>
      </c>
    </row>
    <row r="132" spans="1:65" s="2" customFormat="1" ht="16.5" customHeight="1">
      <c r="A132" s="29"/>
      <c r="B132" s="158"/>
      <c r="C132" s="159" t="s">
        <v>265</v>
      </c>
      <c r="D132" s="159" t="s">
        <v>199</v>
      </c>
      <c r="E132" s="160" t="s">
        <v>2636</v>
      </c>
      <c r="F132" s="161" t="s">
        <v>2637</v>
      </c>
      <c r="G132" s="162" t="s">
        <v>2429</v>
      </c>
      <c r="H132" s="163">
        <v>12</v>
      </c>
      <c r="I132" s="164"/>
      <c r="J132" s="165">
        <f t="shared" si="0"/>
        <v>0</v>
      </c>
      <c r="K132" s="166"/>
      <c r="L132" s="30"/>
      <c r="M132" s="167" t="s">
        <v>1</v>
      </c>
      <c r="N132" s="168" t="s">
        <v>45</v>
      </c>
      <c r="O132" s="55"/>
      <c r="P132" s="169">
        <f t="shared" si="1"/>
        <v>0</v>
      </c>
      <c r="Q132" s="169">
        <v>0</v>
      </c>
      <c r="R132" s="169">
        <f t="shared" si="2"/>
        <v>0</v>
      </c>
      <c r="S132" s="169">
        <v>0</v>
      </c>
      <c r="T132" s="170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1" t="s">
        <v>203</v>
      </c>
      <c r="AT132" s="171" t="s">
        <v>199</v>
      </c>
      <c r="AU132" s="171" t="s">
        <v>87</v>
      </c>
      <c r="AY132" s="14" t="s">
        <v>196</v>
      </c>
      <c r="BE132" s="172">
        <f t="shared" si="4"/>
        <v>0</v>
      </c>
      <c r="BF132" s="172">
        <f t="shared" si="5"/>
        <v>0</v>
      </c>
      <c r="BG132" s="172">
        <f t="shared" si="6"/>
        <v>0</v>
      </c>
      <c r="BH132" s="172">
        <f t="shared" si="7"/>
        <v>0</v>
      </c>
      <c r="BI132" s="172">
        <f t="shared" si="8"/>
        <v>0</v>
      </c>
      <c r="BJ132" s="14" t="s">
        <v>204</v>
      </c>
      <c r="BK132" s="172">
        <f t="shared" si="9"/>
        <v>0</v>
      </c>
      <c r="BL132" s="14" t="s">
        <v>203</v>
      </c>
      <c r="BM132" s="171" t="s">
        <v>308</v>
      </c>
    </row>
    <row r="133" spans="1:65" s="2" customFormat="1" ht="16.5" customHeight="1">
      <c r="A133" s="29"/>
      <c r="B133" s="158"/>
      <c r="C133" s="159" t="s">
        <v>267</v>
      </c>
      <c r="D133" s="159" t="s">
        <v>199</v>
      </c>
      <c r="E133" s="160" t="s">
        <v>2638</v>
      </c>
      <c r="F133" s="161" t="s">
        <v>2639</v>
      </c>
      <c r="G133" s="162" t="s">
        <v>2292</v>
      </c>
      <c r="H133" s="163">
        <v>1</v>
      </c>
      <c r="I133" s="164"/>
      <c r="J133" s="165">
        <f t="shared" si="0"/>
        <v>0</v>
      </c>
      <c r="K133" s="166"/>
      <c r="L133" s="30"/>
      <c r="M133" s="184" t="s">
        <v>1</v>
      </c>
      <c r="N133" s="185" t="s">
        <v>45</v>
      </c>
      <c r="O133" s="186"/>
      <c r="P133" s="187">
        <f t="shared" si="1"/>
        <v>0</v>
      </c>
      <c r="Q133" s="187">
        <v>0</v>
      </c>
      <c r="R133" s="187">
        <f t="shared" si="2"/>
        <v>0</v>
      </c>
      <c r="S133" s="187">
        <v>0</v>
      </c>
      <c r="T133" s="188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1" t="s">
        <v>203</v>
      </c>
      <c r="AT133" s="171" t="s">
        <v>199</v>
      </c>
      <c r="AU133" s="171" t="s">
        <v>87</v>
      </c>
      <c r="AY133" s="14" t="s">
        <v>196</v>
      </c>
      <c r="BE133" s="172">
        <f t="shared" si="4"/>
        <v>0</v>
      </c>
      <c r="BF133" s="172">
        <f t="shared" si="5"/>
        <v>0</v>
      </c>
      <c r="BG133" s="172">
        <f t="shared" si="6"/>
        <v>0</v>
      </c>
      <c r="BH133" s="172">
        <f t="shared" si="7"/>
        <v>0</v>
      </c>
      <c r="BI133" s="172">
        <f t="shared" si="8"/>
        <v>0</v>
      </c>
      <c r="BJ133" s="14" t="s">
        <v>204</v>
      </c>
      <c r="BK133" s="172">
        <f t="shared" si="9"/>
        <v>0</v>
      </c>
      <c r="BL133" s="14" t="s">
        <v>203</v>
      </c>
      <c r="BM133" s="171" t="s">
        <v>314</v>
      </c>
    </row>
    <row r="134" spans="1:65" s="2" customFormat="1" ht="6.95" customHeight="1">
      <c r="A134" s="29"/>
      <c r="B134" s="44"/>
      <c r="C134" s="45"/>
      <c r="D134" s="45"/>
      <c r="E134" s="45"/>
      <c r="F134" s="45"/>
      <c r="G134" s="45"/>
      <c r="H134" s="45"/>
      <c r="I134" s="117"/>
      <c r="J134" s="45"/>
      <c r="K134" s="45"/>
      <c r="L134" s="30"/>
      <c r="M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</sheetData>
  <autoFilter ref="C116:K133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31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08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4" t="s">
        <v>152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87</v>
      </c>
    </row>
    <row r="4" spans="1:46" s="1" customFormat="1" ht="24.95" hidden="1" customHeight="1">
      <c r="B4" s="17"/>
      <c r="D4" s="18" t="s">
        <v>153</v>
      </c>
      <c r="I4" s="90"/>
      <c r="L4" s="17"/>
      <c r="M4" s="92" t="s">
        <v>10</v>
      </c>
      <c r="AT4" s="14" t="s">
        <v>3</v>
      </c>
    </row>
    <row r="5" spans="1:46" s="1" customFormat="1" ht="6.95" hidden="1" customHeight="1">
      <c r="B5" s="17"/>
      <c r="I5" s="90"/>
      <c r="L5" s="17"/>
    </row>
    <row r="6" spans="1:46" s="1" customFormat="1" ht="12" hidden="1" customHeight="1">
      <c r="B6" s="17"/>
      <c r="D6" s="24" t="s">
        <v>16</v>
      </c>
      <c r="I6" s="90"/>
      <c r="L6" s="17"/>
    </row>
    <row r="7" spans="1:46" s="1" customFormat="1" ht="16.5" hidden="1" customHeight="1">
      <c r="B7" s="17"/>
      <c r="E7" s="223" t="str">
        <f>'Rekapitulace stavby'!K6</f>
        <v>Revitalizace polyfunkčního bytového domu- ul.Petra Křičky č.p.3106, 3373 - Ostrava</v>
      </c>
      <c r="F7" s="224"/>
      <c r="G7" s="224"/>
      <c r="H7" s="224"/>
      <c r="I7" s="90"/>
      <c r="L7" s="17"/>
    </row>
    <row r="8" spans="1:46" s="2" customFormat="1" ht="12" hidden="1" customHeight="1">
      <c r="A8" s="29"/>
      <c r="B8" s="30"/>
      <c r="C8" s="29"/>
      <c r="D8" s="24" t="s">
        <v>154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hidden="1" customHeight="1">
      <c r="A9" s="29"/>
      <c r="B9" s="30"/>
      <c r="C9" s="29"/>
      <c r="D9" s="29"/>
      <c r="E9" s="210" t="s">
        <v>2655</v>
      </c>
      <c r="F9" s="225"/>
      <c r="G9" s="225"/>
      <c r="H9" s="225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 hidden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hidden="1" customHeight="1">
      <c r="A11" s="29"/>
      <c r="B11" s="30"/>
      <c r="C11" s="29"/>
      <c r="D11" s="24" t="s">
        <v>18</v>
      </c>
      <c r="E11" s="29"/>
      <c r="F11" s="22" t="s">
        <v>19</v>
      </c>
      <c r="G11" s="29"/>
      <c r="H11" s="29"/>
      <c r="I11" s="94" t="s">
        <v>20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hidden="1" customHeight="1">
      <c r="A12" s="29"/>
      <c r="B12" s="30"/>
      <c r="C12" s="29"/>
      <c r="D12" s="24" t="s">
        <v>21</v>
      </c>
      <c r="E12" s="29"/>
      <c r="F12" s="22" t="s">
        <v>2656</v>
      </c>
      <c r="G12" s="29"/>
      <c r="H12" s="29"/>
      <c r="I12" s="94" t="s">
        <v>23</v>
      </c>
      <c r="J12" s="52" t="str">
        <f>'Rekapitulace stavby'!AN8</f>
        <v>6. 3. 2020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hidden="1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hidden="1" customHeight="1">
      <c r="A14" s="29"/>
      <c r="B14" s="30"/>
      <c r="C14" s="29"/>
      <c r="D14" s="24" t="s">
        <v>25</v>
      </c>
      <c r="E14" s="29"/>
      <c r="F14" s="29"/>
      <c r="G14" s="29"/>
      <c r="H14" s="29"/>
      <c r="I14" s="94" t="s">
        <v>26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hidden="1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28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hidden="1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hidden="1" customHeight="1">
      <c r="A17" s="29"/>
      <c r="B17" s="30"/>
      <c r="C17" s="29"/>
      <c r="D17" s="24" t="s">
        <v>29</v>
      </c>
      <c r="E17" s="29"/>
      <c r="F17" s="29"/>
      <c r="G17" s="29"/>
      <c r="H17" s="29"/>
      <c r="I17" s="94" t="s">
        <v>26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hidden="1" customHeight="1">
      <c r="A18" s="29"/>
      <c r="B18" s="30"/>
      <c r="C18" s="29"/>
      <c r="D18" s="29"/>
      <c r="E18" s="226" t="str">
        <f>'Rekapitulace stavby'!E14</f>
        <v>Vyplň údaj</v>
      </c>
      <c r="F18" s="196"/>
      <c r="G18" s="196"/>
      <c r="H18" s="196"/>
      <c r="I18" s="94" t="s">
        <v>28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hidden="1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hidden="1" customHeight="1">
      <c r="A20" s="29"/>
      <c r="B20" s="30"/>
      <c r="C20" s="29"/>
      <c r="D20" s="24" t="s">
        <v>31</v>
      </c>
      <c r="E20" s="29"/>
      <c r="F20" s="29"/>
      <c r="G20" s="29"/>
      <c r="H20" s="29"/>
      <c r="I20" s="94" t="s">
        <v>26</v>
      </c>
      <c r="J20" s="22" t="s">
        <v>32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hidden="1" customHeight="1">
      <c r="A21" s="29"/>
      <c r="B21" s="30"/>
      <c r="C21" s="29"/>
      <c r="D21" s="29"/>
      <c r="E21" s="22" t="s">
        <v>33</v>
      </c>
      <c r="F21" s="29"/>
      <c r="G21" s="29"/>
      <c r="H21" s="29"/>
      <c r="I21" s="94" t="s">
        <v>28</v>
      </c>
      <c r="J21" s="22" t="s">
        <v>34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hidden="1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hidden="1" customHeight="1">
      <c r="A23" s="29"/>
      <c r="B23" s="30"/>
      <c r="C23" s="29"/>
      <c r="D23" s="24" t="s">
        <v>36</v>
      </c>
      <c r="E23" s="29"/>
      <c r="F23" s="29"/>
      <c r="G23" s="29"/>
      <c r="H23" s="29"/>
      <c r="I23" s="94" t="s">
        <v>26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hidden="1" customHeight="1">
      <c r="A24" s="29"/>
      <c r="B24" s="30"/>
      <c r="C24" s="29"/>
      <c r="D24" s="29"/>
      <c r="E24" s="22" t="str">
        <f>IF('Rekapitulace stavby'!E20="","",'Rekapitulace stavby'!E20)</f>
        <v/>
      </c>
      <c r="F24" s="29"/>
      <c r="G24" s="29"/>
      <c r="H24" s="29"/>
      <c r="I24" s="94" t="s">
        <v>28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hidden="1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hidden="1" customHeight="1">
      <c r="A26" s="29"/>
      <c r="B26" s="30"/>
      <c r="C26" s="29"/>
      <c r="D26" s="24" t="s">
        <v>38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hidden="1" customHeight="1">
      <c r="A27" s="95"/>
      <c r="B27" s="96"/>
      <c r="C27" s="95"/>
      <c r="D27" s="95"/>
      <c r="E27" s="201" t="s">
        <v>1</v>
      </c>
      <c r="F27" s="201"/>
      <c r="G27" s="201"/>
      <c r="H27" s="201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hidden="1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hidden="1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hidden="1" customHeight="1">
      <c r="A30" s="29"/>
      <c r="B30" s="30"/>
      <c r="C30" s="29"/>
      <c r="D30" s="100" t="s">
        <v>39</v>
      </c>
      <c r="E30" s="29"/>
      <c r="F30" s="29"/>
      <c r="G30" s="29"/>
      <c r="H30" s="29"/>
      <c r="I30" s="93"/>
      <c r="J30" s="68">
        <f>ROUND(J119,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hidden="1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hidden="1" customHeight="1">
      <c r="A32" s="29"/>
      <c r="B32" s="30"/>
      <c r="C32" s="29"/>
      <c r="D32" s="29"/>
      <c r="E32" s="29"/>
      <c r="F32" s="33" t="s">
        <v>41</v>
      </c>
      <c r="G32" s="29"/>
      <c r="H32" s="29"/>
      <c r="I32" s="101" t="s">
        <v>40</v>
      </c>
      <c r="J32" s="33" t="s">
        <v>42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102" t="s">
        <v>43</v>
      </c>
      <c r="E33" s="24" t="s">
        <v>44</v>
      </c>
      <c r="F33" s="103">
        <f>ROUND((SUM(BE119:BE130)),  2)</f>
        <v>0</v>
      </c>
      <c r="G33" s="29"/>
      <c r="H33" s="29"/>
      <c r="I33" s="104">
        <v>0.21</v>
      </c>
      <c r="J33" s="103">
        <f>ROUND(((SUM(BE119:BE130))*I33),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4" t="s">
        <v>45</v>
      </c>
      <c r="F34" s="103">
        <f>ROUND((SUM(BF119:BF130)),  2)</f>
        <v>0</v>
      </c>
      <c r="G34" s="29"/>
      <c r="H34" s="29"/>
      <c r="I34" s="104">
        <v>0.15</v>
      </c>
      <c r="J34" s="103">
        <f>ROUND(((SUM(BF119:BF130))*I34),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46</v>
      </c>
      <c r="F35" s="103">
        <f>ROUND((SUM(BG119:BG130)),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47</v>
      </c>
      <c r="F36" s="103">
        <f>ROUND((SUM(BH119:BH130)),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48</v>
      </c>
      <c r="F37" s="103">
        <f>ROUND((SUM(BI119:BI130)),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hidden="1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hidden="1" customHeight="1">
      <c r="A39" s="29"/>
      <c r="B39" s="30"/>
      <c r="C39" s="105"/>
      <c r="D39" s="106" t="s">
        <v>49</v>
      </c>
      <c r="E39" s="57"/>
      <c r="F39" s="57"/>
      <c r="G39" s="107" t="s">
        <v>50</v>
      </c>
      <c r="H39" s="108" t="s">
        <v>51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hidden="1" customHeight="1">
      <c r="B41" s="17"/>
      <c r="I41" s="90"/>
      <c r="L41" s="17"/>
    </row>
    <row r="42" spans="1:31" s="1" customFormat="1" ht="14.45" hidden="1" customHeight="1">
      <c r="B42" s="17"/>
      <c r="I42" s="90"/>
      <c r="L42" s="17"/>
    </row>
    <row r="43" spans="1:31" s="1" customFormat="1" ht="14.45" hidden="1" customHeight="1">
      <c r="B43" s="17"/>
      <c r="I43" s="90"/>
      <c r="L43" s="17"/>
    </row>
    <row r="44" spans="1:31" s="1" customFormat="1" ht="14.45" hidden="1" customHeight="1">
      <c r="B44" s="17"/>
      <c r="I44" s="90"/>
      <c r="L44" s="17"/>
    </row>
    <row r="45" spans="1:31" s="1" customFormat="1" ht="14.45" hidden="1" customHeight="1">
      <c r="B45" s="17"/>
      <c r="I45" s="90"/>
      <c r="L45" s="17"/>
    </row>
    <row r="46" spans="1:31" s="1" customFormat="1" ht="14.45" hidden="1" customHeight="1">
      <c r="B46" s="17"/>
      <c r="I46" s="90"/>
      <c r="L46" s="17"/>
    </row>
    <row r="47" spans="1:31" s="1" customFormat="1" ht="14.45" hidden="1" customHeight="1">
      <c r="B47" s="17"/>
      <c r="I47" s="90"/>
      <c r="L47" s="17"/>
    </row>
    <row r="48" spans="1:31" s="1" customFormat="1" ht="14.45" hidden="1" customHeight="1">
      <c r="B48" s="17"/>
      <c r="I48" s="90"/>
      <c r="L48" s="17"/>
    </row>
    <row r="49" spans="1:31" s="1" customFormat="1" ht="14.45" hidden="1" customHeight="1">
      <c r="B49" s="17"/>
      <c r="I49" s="90"/>
      <c r="L49" s="17"/>
    </row>
    <row r="50" spans="1:31" s="2" customFormat="1" ht="14.45" hidden="1" customHeight="1">
      <c r="B50" s="39"/>
      <c r="D50" s="40" t="s">
        <v>52</v>
      </c>
      <c r="E50" s="41"/>
      <c r="F50" s="41"/>
      <c r="G50" s="40" t="s">
        <v>53</v>
      </c>
      <c r="H50" s="41"/>
      <c r="I50" s="112"/>
      <c r="J50" s="41"/>
      <c r="K50" s="41"/>
      <c r="L50" s="39"/>
    </row>
    <row r="51" spans="1:31" ht="11.25" hidden="1">
      <c r="B51" s="17"/>
      <c r="L51" s="17"/>
    </row>
    <row r="52" spans="1:31" ht="11.25" hidden="1">
      <c r="B52" s="17"/>
      <c r="L52" s="17"/>
    </row>
    <row r="53" spans="1:31" ht="11.25" hidden="1">
      <c r="B53" s="17"/>
      <c r="L53" s="17"/>
    </row>
    <row r="54" spans="1:31" ht="11.25" hidden="1">
      <c r="B54" s="17"/>
      <c r="L54" s="17"/>
    </row>
    <row r="55" spans="1:31" ht="11.25" hidden="1">
      <c r="B55" s="17"/>
      <c r="L55" s="17"/>
    </row>
    <row r="56" spans="1:31" ht="11.25" hidden="1">
      <c r="B56" s="17"/>
      <c r="L56" s="17"/>
    </row>
    <row r="57" spans="1:31" ht="11.25" hidden="1">
      <c r="B57" s="17"/>
      <c r="L57" s="17"/>
    </row>
    <row r="58" spans="1:31" ht="11.25" hidden="1">
      <c r="B58" s="17"/>
      <c r="L58" s="17"/>
    </row>
    <row r="59" spans="1:31" ht="11.25" hidden="1">
      <c r="B59" s="17"/>
      <c r="L59" s="17"/>
    </row>
    <row r="60" spans="1:31" ht="11.25" hidden="1">
      <c r="B60" s="17"/>
      <c r="L60" s="17"/>
    </row>
    <row r="61" spans="1:31" s="2" customFormat="1" ht="12.75" hidden="1">
      <c r="A61" s="29"/>
      <c r="B61" s="30"/>
      <c r="C61" s="29"/>
      <c r="D61" s="42" t="s">
        <v>54</v>
      </c>
      <c r="E61" s="32"/>
      <c r="F61" s="113" t="s">
        <v>55</v>
      </c>
      <c r="G61" s="42" t="s">
        <v>54</v>
      </c>
      <c r="H61" s="32"/>
      <c r="I61" s="114"/>
      <c r="J61" s="115" t="s">
        <v>55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 hidden="1">
      <c r="B62" s="17"/>
      <c r="L62" s="17"/>
    </row>
    <row r="63" spans="1:31" ht="11.25" hidden="1">
      <c r="B63" s="17"/>
      <c r="L63" s="17"/>
    </row>
    <row r="64" spans="1:31" ht="11.25" hidden="1">
      <c r="B64" s="17"/>
      <c r="L64" s="17"/>
    </row>
    <row r="65" spans="1:31" s="2" customFormat="1" ht="12.75" hidden="1">
      <c r="A65" s="29"/>
      <c r="B65" s="30"/>
      <c r="C65" s="29"/>
      <c r="D65" s="40" t="s">
        <v>56</v>
      </c>
      <c r="E65" s="43"/>
      <c r="F65" s="43"/>
      <c r="G65" s="40" t="s">
        <v>57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 hidden="1">
      <c r="B66" s="17"/>
      <c r="L66" s="17"/>
    </row>
    <row r="67" spans="1:31" ht="11.25" hidden="1">
      <c r="B67" s="17"/>
      <c r="L67" s="17"/>
    </row>
    <row r="68" spans="1:31" ht="11.25" hidden="1">
      <c r="B68" s="17"/>
      <c r="L68" s="17"/>
    </row>
    <row r="69" spans="1:31" ht="11.25" hidden="1">
      <c r="B69" s="17"/>
      <c r="L69" s="17"/>
    </row>
    <row r="70" spans="1:31" ht="11.25" hidden="1">
      <c r="B70" s="17"/>
      <c r="L70" s="17"/>
    </row>
    <row r="71" spans="1:31" ht="11.25" hidden="1">
      <c r="B71" s="17"/>
      <c r="L71" s="17"/>
    </row>
    <row r="72" spans="1:31" ht="11.25" hidden="1">
      <c r="B72" s="17"/>
      <c r="L72" s="17"/>
    </row>
    <row r="73" spans="1:31" ht="11.25" hidden="1">
      <c r="B73" s="17"/>
      <c r="L73" s="17"/>
    </row>
    <row r="74" spans="1:31" ht="11.25" hidden="1">
      <c r="B74" s="17"/>
      <c r="L74" s="17"/>
    </row>
    <row r="75" spans="1:31" ht="11.25" hidden="1">
      <c r="B75" s="17"/>
      <c r="L75" s="17"/>
    </row>
    <row r="76" spans="1:31" s="2" customFormat="1" ht="12.75" hidden="1">
      <c r="A76" s="29"/>
      <c r="B76" s="30"/>
      <c r="C76" s="29"/>
      <c r="D76" s="42" t="s">
        <v>54</v>
      </c>
      <c r="E76" s="32"/>
      <c r="F76" s="113" t="s">
        <v>55</v>
      </c>
      <c r="G76" s="42" t="s">
        <v>54</v>
      </c>
      <c r="H76" s="32"/>
      <c r="I76" s="114"/>
      <c r="J76" s="115" t="s">
        <v>55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hidden="1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hidden="1" customHeight="1">
      <c r="A82" s="29"/>
      <c r="B82" s="30"/>
      <c r="C82" s="18" t="s">
        <v>156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hidden="1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23" t="str">
        <f>E7</f>
        <v>Revitalizace polyfunkčního bytového domu- ul.Petra Křičky č.p.3106, 3373 - Ostrava</v>
      </c>
      <c r="F85" s="224"/>
      <c r="G85" s="224"/>
      <c r="H85" s="224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154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210" t="str">
        <f>E9</f>
        <v>0640 - Vedlejší rozpočtové náklady</v>
      </c>
      <c r="F87" s="225"/>
      <c r="G87" s="225"/>
      <c r="H87" s="225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hidden="1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21</v>
      </c>
      <c r="D89" s="29"/>
      <c r="E89" s="29"/>
      <c r="F89" s="22" t="str">
        <f>F12</f>
        <v>Slezská Ostrava</v>
      </c>
      <c r="G89" s="29"/>
      <c r="H89" s="29"/>
      <c r="I89" s="94" t="s">
        <v>23</v>
      </c>
      <c r="J89" s="52" t="str">
        <f>IF(J12="","",J12)</f>
        <v>6. 3. 2020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hidden="1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hidden="1" customHeight="1">
      <c r="A91" s="29"/>
      <c r="B91" s="30"/>
      <c r="C91" s="24" t="s">
        <v>25</v>
      </c>
      <c r="D91" s="29"/>
      <c r="E91" s="29"/>
      <c r="F91" s="22" t="str">
        <f>E15</f>
        <v xml:space="preserve"> </v>
      </c>
      <c r="G91" s="29"/>
      <c r="H91" s="29"/>
      <c r="I91" s="94" t="s">
        <v>31</v>
      </c>
      <c r="J91" s="27" t="str">
        <f>E21</f>
        <v>MS-projekce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hidden="1" customHeight="1">
      <c r="A92" s="29"/>
      <c r="B92" s="30"/>
      <c r="C92" s="24" t="s">
        <v>29</v>
      </c>
      <c r="D92" s="29"/>
      <c r="E92" s="29"/>
      <c r="F92" s="22" t="str">
        <f>IF(E18="","",E18)</f>
        <v>Vyplň údaj</v>
      </c>
      <c r="G92" s="29"/>
      <c r="H92" s="29"/>
      <c r="I92" s="94" t="s">
        <v>36</v>
      </c>
      <c r="J92" s="27" t="str">
        <f>E24</f>
        <v/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9" t="s">
        <v>157</v>
      </c>
      <c r="D94" s="105"/>
      <c r="E94" s="105"/>
      <c r="F94" s="105"/>
      <c r="G94" s="105"/>
      <c r="H94" s="105"/>
      <c r="I94" s="120"/>
      <c r="J94" s="121" t="s">
        <v>158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hidden="1" customHeight="1">
      <c r="A96" s="29"/>
      <c r="B96" s="30"/>
      <c r="C96" s="122" t="s">
        <v>159</v>
      </c>
      <c r="D96" s="29"/>
      <c r="E96" s="29"/>
      <c r="F96" s="29"/>
      <c r="G96" s="29"/>
      <c r="H96" s="29"/>
      <c r="I96" s="93"/>
      <c r="J96" s="68">
        <f>J119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160</v>
      </c>
    </row>
    <row r="97" spans="1:31" s="9" customFormat="1" ht="24.95" hidden="1" customHeight="1">
      <c r="B97" s="123"/>
      <c r="D97" s="124" t="s">
        <v>2657</v>
      </c>
      <c r="E97" s="125"/>
      <c r="F97" s="125"/>
      <c r="G97" s="125"/>
      <c r="H97" s="125"/>
      <c r="I97" s="126"/>
      <c r="J97" s="127">
        <f>J120</f>
        <v>0</v>
      </c>
      <c r="L97" s="123"/>
    </row>
    <row r="98" spans="1:31" s="10" customFormat="1" ht="19.899999999999999" hidden="1" customHeight="1">
      <c r="B98" s="128"/>
      <c r="D98" s="129" t="s">
        <v>2658</v>
      </c>
      <c r="E98" s="130"/>
      <c r="F98" s="130"/>
      <c r="G98" s="130"/>
      <c r="H98" s="130"/>
      <c r="I98" s="131"/>
      <c r="J98" s="132">
        <f>J121</f>
        <v>0</v>
      </c>
      <c r="L98" s="128"/>
    </row>
    <row r="99" spans="1:31" s="10" customFormat="1" ht="19.899999999999999" hidden="1" customHeight="1">
      <c r="B99" s="128"/>
      <c r="D99" s="129" t="s">
        <v>2659</v>
      </c>
      <c r="E99" s="130"/>
      <c r="F99" s="130"/>
      <c r="G99" s="130"/>
      <c r="H99" s="130"/>
      <c r="I99" s="131"/>
      <c r="J99" s="132">
        <f>J126</f>
        <v>0</v>
      </c>
      <c r="L99" s="128"/>
    </row>
    <row r="100" spans="1:31" s="2" customFormat="1" ht="21.75" hidden="1" customHeight="1">
      <c r="A100" s="29"/>
      <c r="B100" s="30"/>
      <c r="C100" s="29"/>
      <c r="D100" s="29"/>
      <c r="E100" s="29"/>
      <c r="F100" s="29"/>
      <c r="G100" s="29"/>
      <c r="H100" s="29"/>
      <c r="I100" s="93"/>
      <c r="J100" s="29"/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spans="1:31" s="2" customFormat="1" ht="6.95" hidden="1" customHeight="1">
      <c r="A101" s="29"/>
      <c r="B101" s="44"/>
      <c r="C101" s="45"/>
      <c r="D101" s="45"/>
      <c r="E101" s="45"/>
      <c r="F101" s="45"/>
      <c r="G101" s="45"/>
      <c r="H101" s="45"/>
      <c r="I101" s="117"/>
      <c r="J101" s="45"/>
      <c r="K101" s="45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31" ht="11.25" hidden="1"/>
    <row r="103" spans="1:31" ht="11.25" hidden="1"/>
    <row r="104" spans="1:31" ht="11.25" hidden="1"/>
    <row r="105" spans="1:31" s="2" customFormat="1" ht="6.95" customHeight="1">
      <c r="A105" s="29"/>
      <c r="B105" s="46"/>
      <c r="C105" s="47"/>
      <c r="D105" s="47"/>
      <c r="E105" s="47"/>
      <c r="F105" s="47"/>
      <c r="G105" s="47"/>
      <c r="H105" s="47"/>
      <c r="I105" s="118"/>
      <c r="J105" s="47"/>
      <c r="K105" s="47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24.95" customHeight="1">
      <c r="A106" s="29"/>
      <c r="B106" s="30"/>
      <c r="C106" s="18" t="s">
        <v>181</v>
      </c>
      <c r="D106" s="29"/>
      <c r="E106" s="29"/>
      <c r="F106" s="29"/>
      <c r="G106" s="29"/>
      <c r="H106" s="29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5" customHeight="1">
      <c r="A107" s="29"/>
      <c r="B107" s="30"/>
      <c r="C107" s="29"/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>
      <c r="A108" s="29"/>
      <c r="B108" s="30"/>
      <c r="C108" s="24" t="s">
        <v>16</v>
      </c>
      <c r="D108" s="29"/>
      <c r="E108" s="29"/>
      <c r="F108" s="29"/>
      <c r="G108" s="29"/>
      <c r="H108" s="29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>
      <c r="A109" s="29"/>
      <c r="B109" s="30"/>
      <c r="C109" s="29"/>
      <c r="D109" s="29"/>
      <c r="E109" s="223" t="str">
        <f>E7</f>
        <v>Revitalizace polyfunkčního bytového domu- ul.Petra Křičky č.p.3106, 3373 - Ostrava</v>
      </c>
      <c r="F109" s="224"/>
      <c r="G109" s="224"/>
      <c r="H109" s="224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154</v>
      </c>
      <c r="D110" s="29"/>
      <c r="E110" s="29"/>
      <c r="F110" s="29"/>
      <c r="G110" s="29"/>
      <c r="H110" s="29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>
      <c r="A111" s="29"/>
      <c r="B111" s="30"/>
      <c r="C111" s="29"/>
      <c r="D111" s="29"/>
      <c r="E111" s="210" t="str">
        <f>E9</f>
        <v>0640 - Vedlejší rozpočtové náklady</v>
      </c>
      <c r="F111" s="225"/>
      <c r="G111" s="225"/>
      <c r="H111" s="225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21</v>
      </c>
      <c r="D113" s="29"/>
      <c r="E113" s="29"/>
      <c r="F113" s="22" t="str">
        <f>F12</f>
        <v>Slezská Ostrava</v>
      </c>
      <c r="G113" s="29"/>
      <c r="H113" s="29"/>
      <c r="I113" s="94" t="s">
        <v>23</v>
      </c>
      <c r="J113" s="52" t="str">
        <f>IF(J12="","",J12)</f>
        <v>6. 3. 2020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93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>
      <c r="A115" s="29"/>
      <c r="B115" s="30"/>
      <c r="C115" s="24" t="s">
        <v>25</v>
      </c>
      <c r="D115" s="29"/>
      <c r="E115" s="29"/>
      <c r="F115" s="22" t="str">
        <f>E15</f>
        <v xml:space="preserve"> </v>
      </c>
      <c r="G115" s="29"/>
      <c r="H115" s="29"/>
      <c r="I115" s="94" t="s">
        <v>31</v>
      </c>
      <c r="J115" s="27" t="str">
        <f>E21</f>
        <v>MS-projekce s.r.o.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29</v>
      </c>
      <c r="D116" s="29"/>
      <c r="E116" s="29"/>
      <c r="F116" s="22" t="str">
        <f>IF(E18="","",E18)</f>
        <v>Vyplň údaj</v>
      </c>
      <c r="G116" s="29"/>
      <c r="H116" s="29"/>
      <c r="I116" s="94" t="s">
        <v>36</v>
      </c>
      <c r="J116" s="27" t="str">
        <f>E24</f>
        <v/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0.35" customHeight="1">
      <c r="A117" s="29"/>
      <c r="B117" s="30"/>
      <c r="C117" s="29"/>
      <c r="D117" s="29"/>
      <c r="E117" s="29"/>
      <c r="F117" s="29"/>
      <c r="G117" s="29"/>
      <c r="H117" s="29"/>
      <c r="I117" s="93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11" customFormat="1" ht="29.25" customHeight="1">
      <c r="A118" s="133"/>
      <c r="B118" s="134"/>
      <c r="C118" s="135" t="s">
        <v>182</v>
      </c>
      <c r="D118" s="136" t="s">
        <v>64</v>
      </c>
      <c r="E118" s="136" t="s">
        <v>60</v>
      </c>
      <c r="F118" s="136" t="s">
        <v>61</v>
      </c>
      <c r="G118" s="136" t="s">
        <v>183</v>
      </c>
      <c r="H118" s="136" t="s">
        <v>184</v>
      </c>
      <c r="I118" s="137" t="s">
        <v>185</v>
      </c>
      <c r="J118" s="138" t="s">
        <v>158</v>
      </c>
      <c r="K118" s="139" t="s">
        <v>186</v>
      </c>
      <c r="L118" s="140"/>
      <c r="M118" s="59" t="s">
        <v>1</v>
      </c>
      <c r="N118" s="60" t="s">
        <v>43</v>
      </c>
      <c r="O118" s="60" t="s">
        <v>187</v>
      </c>
      <c r="P118" s="60" t="s">
        <v>188</v>
      </c>
      <c r="Q118" s="60" t="s">
        <v>189</v>
      </c>
      <c r="R118" s="60" t="s">
        <v>190</v>
      </c>
      <c r="S118" s="60" t="s">
        <v>191</v>
      </c>
      <c r="T118" s="61" t="s">
        <v>192</v>
      </c>
      <c r="U118" s="133"/>
      <c r="V118" s="133"/>
      <c r="W118" s="133"/>
      <c r="X118" s="133"/>
      <c r="Y118" s="133"/>
      <c r="Z118" s="133"/>
      <c r="AA118" s="133"/>
      <c r="AB118" s="133"/>
      <c r="AC118" s="133"/>
      <c r="AD118" s="133"/>
      <c r="AE118" s="133"/>
    </row>
    <row r="119" spans="1:65" s="2" customFormat="1" ht="22.9" customHeight="1">
      <c r="A119" s="29"/>
      <c r="B119" s="30"/>
      <c r="C119" s="66" t="s">
        <v>193</v>
      </c>
      <c r="D119" s="29"/>
      <c r="E119" s="29"/>
      <c r="F119" s="29"/>
      <c r="G119" s="29"/>
      <c r="H119" s="29"/>
      <c r="I119" s="93"/>
      <c r="J119" s="141">
        <f>BK119</f>
        <v>0</v>
      </c>
      <c r="K119" s="29"/>
      <c r="L119" s="30"/>
      <c r="M119" s="62"/>
      <c r="N119" s="53"/>
      <c r="O119" s="63"/>
      <c r="P119" s="142">
        <f>P120</f>
        <v>0</v>
      </c>
      <c r="Q119" s="63"/>
      <c r="R119" s="142">
        <f>R120</f>
        <v>0</v>
      </c>
      <c r="S119" s="63"/>
      <c r="T119" s="143">
        <f>T120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4" t="s">
        <v>78</v>
      </c>
      <c r="AU119" s="14" t="s">
        <v>160</v>
      </c>
      <c r="BK119" s="144">
        <f>BK120</f>
        <v>0</v>
      </c>
    </row>
    <row r="120" spans="1:65" s="12" customFormat="1" ht="25.9" customHeight="1">
      <c r="B120" s="145"/>
      <c r="D120" s="146" t="s">
        <v>78</v>
      </c>
      <c r="E120" s="147" t="s">
        <v>2660</v>
      </c>
      <c r="F120" s="147" t="s">
        <v>2660</v>
      </c>
      <c r="I120" s="148"/>
      <c r="J120" s="149">
        <f>BK120</f>
        <v>0</v>
      </c>
      <c r="L120" s="145"/>
      <c r="M120" s="150"/>
      <c r="N120" s="151"/>
      <c r="O120" s="151"/>
      <c r="P120" s="152">
        <f>P121+P126</f>
        <v>0</v>
      </c>
      <c r="Q120" s="151"/>
      <c r="R120" s="152">
        <f>R121+R126</f>
        <v>0</v>
      </c>
      <c r="S120" s="151"/>
      <c r="T120" s="153">
        <f>T121+T126</f>
        <v>0</v>
      </c>
      <c r="AR120" s="146" t="s">
        <v>87</v>
      </c>
      <c r="AT120" s="154" t="s">
        <v>78</v>
      </c>
      <c r="AU120" s="154" t="s">
        <v>79</v>
      </c>
      <c r="AY120" s="146" t="s">
        <v>196</v>
      </c>
      <c r="BK120" s="155">
        <f>BK121+BK126</f>
        <v>0</v>
      </c>
    </row>
    <row r="121" spans="1:65" s="12" customFormat="1" ht="22.9" customHeight="1">
      <c r="B121" s="145"/>
      <c r="D121" s="146" t="s">
        <v>78</v>
      </c>
      <c r="E121" s="156" t="s">
        <v>2661</v>
      </c>
      <c r="F121" s="156" t="s">
        <v>2662</v>
      </c>
      <c r="I121" s="148"/>
      <c r="J121" s="157">
        <f>BK121</f>
        <v>0</v>
      </c>
      <c r="L121" s="145"/>
      <c r="M121" s="150"/>
      <c r="N121" s="151"/>
      <c r="O121" s="151"/>
      <c r="P121" s="152">
        <f>SUM(P122:P125)</f>
        <v>0</v>
      </c>
      <c r="Q121" s="151"/>
      <c r="R121" s="152">
        <f>SUM(R122:R125)</f>
        <v>0</v>
      </c>
      <c r="S121" s="151"/>
      <c r="T121" s="153">
        <f>SUM(T122:T125)</f>
        <v>0</v>
      </c>
      <c r="AR121" s="146" t="s">
        <v>219</v>
      </c>
      <c r="AT121" s="154" t="s">
        <v>78</v>
      </c>
      <c r="AU121" s="154" t="s">
        <v>87</v>
      </c>
      <c r="AY121" s="146" t="s">
        <v>196</v>
      </c>
      <c r="BK121" s="155">
        <f>SUM(BK122:BK125)</f>
        <v>0</v>
      </c>
    </row>
    <row r="122" spans="1:65" s="2" customFormat="1" ht="16.5" customHeight="1">
      <c r="A122" s="29"/>
      <c r="B122" s="158"/>
      <c r="C122" s="159" t="s">
        <v>87</v>
      </c>
      <c r="D122" s="159" t="s">
        <v>199</v>
      </c>
      <c r="E122" s="160" t="s">
        <v>2663</v>
      </c>
      <c r="F122" s="161" t="s">
        <v>2664</v>
      </c>
      <c r="G122" s="162" t="s">
        <v>2581</v>
      </c>
      <c r="H122" s="163">
        <v>1</v>
      </c>
      <c r="I122" s="164"/>
      <c r="J122" s="165">
        <f>ROUND(I122*H122,2)</f>
        <v>0</v>
      </c>
      <c r="K122" s="166"/>
      <c r="L122" s="30"/>
      <c r="M122" s="167" t="s">
        <v>1</v>
      </c>
      <c r="N122" s="168" t="s">
        <v>45</v>
      </c>
      <c r="O122" s="55"/>
      <c r="P122" s="169">
        <f>O122*H122</f>
        <v>0</v>
      </c>
      <c r="Q122" s="169">
        <v>0</v>
      </c>
      <c r="R122" s="169">
        <f>Q122*H122</f>
        <v>0</v>
      </c>
      <c r="S122" s="169">
        <v>0</v>
      </c>
      <c r="T122" s="170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71" t="s">
        <v>2665</v>
      </c>
      <c r="AT122" s="171" t="s">
        <v>199</v>
      </c>
      <c r="AU122" s="171" t="s">
        <v>204</v>
      </c>
      <c r="AY122" s="14" t="s">
        <v>196</v>
      </c>
      <c r="BE122" s="172">
        <f>IF(N122="základní",J122,0)</f>
        <v>0</v>
      </c>
      <c r="BF122" s="172">
        <f>IF(N122="snížená",J122,0)</f>
        <v>0</v>
      </c>
      <c r="BG122" s="172">
        <f>IF(N122="zákl. přenesená",J122,0)</f>
        <v>0</v>
      </c>
      <c r="BH122" s="172">
        <f>IF(N122="sníž. přenesená",J122,0)</f>
        <v>0</v>
      </c>
      <c r="BI122" s="172">
        <f>IF(N122="nulová",J122,0)</f>
        <v>0</v>
      </c>
      <c r="BJ122" s="14" t="s">
        <v>204</v>
      </c>
      <c r="BK122" s="172">
        <f>ROUND(I122*H122,2)</f>
        <v>0</v>
      </c>
      <c r="BL122" s="14" t="s">
        <v>2665</v>
      </c>
      <c r="BM122" s="171" t="s">
        <v>2666</v>
      </c>
    </row>
    <row r="123" spans="1:65" s="2" customFormat="1" ht="16.5" customHeight="1">
      <c r="A123" s="29"/>
      <c r="B123" s="158"/>
      <c r="C123" s="159" t="s">
        <v>204</v>
      </c>
      <c r="D123" s="159" t="s">
        <v>199</v>
      </c>
      <c r="E123" s="160" t="s">
        <v>2667</v>
      </c>
      <c r="F123" s="161" t="s">
        <v>2668</v>
      </c>
      <c r="G123" s="162" t="s">
        <v>2581</v>
      </c>
      <c r="H123" s="163">
        <v>1</v>
      </c>
      <c r="I123" s="164"/>
      <c r="J123" s="165">
        <f>ROUND(I123*H123,2)</f>
        <v>0</v>
      </c>
      <c r="K123" s="166"/>
      <c r="L123" s="30"/>
      <c r="M123" s="167" t="s">
        <v>1</v>
      </c>
      <c r="N123" s="168" t="s">
        <v>45</v>
      </c>
      <c r="O123" s="55"/>
      <c r="P123" s="169">
        <f>O123*H123</f>
        <v>0</v>
      </c>
      <c r="Q123" s="169">
        <v>0</v>
      </c>
      <c r="R123" s="169">
        <f>Q123*H123</f>
        <v>0</v>
      </c>
      <c r="S123" s="169">
        <v>0</v>
      </c>
      <c r="T123" s="170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71" t="s">
        <v>2665</v>
      </c>
      <c r="AT123" s="171" t="s">
        <v>199</v>
      </c>
      <c r="AU123" s="171" t="s">
        <v>204</v>
      </c>
      <c r="AY123" s="14" t="s">
        <v>196</v>
      </c>
      <c r="BE123" s="172">
        <f>IF(N123="základní",J123,0)</f>
        <v>0</v>
      </c>
      <c r="BF123" s="172">
        <f>IF(N123="snížená",J123,0)</f>
        <v>0</v>
      </c>
      <c r="BG123" s="172">
        <f>IF(N123="zákl. přenesená",J123,0)</f>
        <v>0</v>
      </c>
      <c r="BH123" s="172">
        <f>IF(N123="sníž. přenesená",J123,0)</f>
        <v>0</v>
      </c>
      <c r="BI123" s="172">
        <f>IF(N123="nulová",J123,0)</f>
        <v>0</v>
      </c>
      <c r="BJ123" s="14" t="s">
        <v>204</v>
      </c>
      <c r="BK123" s="172">
        <f>ROUND(I123*H123,2)</f>
        <v>0</v>
      </c>
      <c r="BL123" s="14" t="s">
        <v>2665</v>
      </c>
      <c r="BM123" s="171" t="s">
        <v>2669</v>
      </c>
    </row>
    <row r="124" spans="1:65" s="2" customFormat="1" ht="16.5" customHeight="1">
      <c r="A124" s="29"/>
      <c r="B124" s="158"/>
      <c r="C124" s="159" t="s">
        <v>197</v>
      </c>
      <c r="D124" s="159" t="s">
        <v>199</v>
      </c>
      <c r="E124" s="160" t="s">
        <v>2670</v>
      </c>
      <c r="F124" s="161" t="s">
        <v>2671</v>
      </c>
      <c r="G124" s="162" t="s">
        <v>2581</v>
      </c>
      <c r="H124" s="163">
        <v>1</v>
      </c>
      <c r="I124" s="164"/>
      <c r="J124" s="165">
        <f>ROUND(I124*H124,2)</f>
        <v>0</v>
      </c>
      <c r="K124" s="166"/>
      <c r="L124" s="30"/>
      <c r="M124" s="167" t="s">
        <v>1</v>
      </c>
      <c r="N124" s="168" t="s">
        <v>45</v>
      </c>
      <c r="O124" s="55"/>
      <c r="P124" s="169">
        <f>O124*H124</f>
        <v>0</v>
      </c>
      <c r="Q124" s="169">
        <v>0</v>
      </c>
      <c r="R124" s="169">
        <f>Q124*H124</f>
        <v>0</v>
      </c>
      <c r="S124" s="169">
        <v>0</v>
      </c>
      <c r="T124" s="170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71" t="s">
        <v>2665</v>
      </c>
      <c r="AT124" s="171" t="s">
        <v>199</v>
      </c>
      <c r="AU124" s="171" t="s">
        <v>204</v>
      </c>
      <c r="AY124" s="14" t="s">
        <v>196</v>
      </c>
      <c r="BE124" s="172">
        <f>IF(N124="základní",J124,0)</f>
        <v>0</v>
      </c>
      <c r="BF124" s="172">
        <f>IF(N124="snížená",J124,0)</f>
        <v>0</v>
      </c>
      <c r="BG124" s="172">
        <f>IF(N124="zákl. přenesená",J124,0)</f>
        <v>0</v>
      </c>
      <c r="BH124" s="172">
        <f>IF(N124="sníž. přenesená",J124,0)</f>
        <v>0</v>
      </c>
      <c r="BI124" s="172">
        <f>IF(N124="nulová",J124,0)</f>
        <v>0</v>
      </c>
      <c r="BJ124" s="14" t="s">
        <v>204</v>
      </c>
      <c r="BK124" s="172">
        <f>ROUND(I124*H124,2)</f>
        <v>0</v>
      </c>
      <c r="BL124" s="14" t="s">
        <v>2665</v>
      </c>
      <c r="BM124" s="171" t="s">
        <v>2672</v>
      </c>
    </row>
    <row r="125" spans="1:65" s="2" customFormat="1" ht="16.5" customHeight="1">
      <c r="A125" s="29"/>
      <c r="B125" s="158"/>
      <c r="C125" s="159" t="s">
        <v>203</v>
      </c>
      <c r="D125" s="159" t="s">
        <v>199</v>
      </c>
      <c r="E125" s="160" t="s">
        <v>2673</v>
      </c>
      <c r="F125" s="161" t="s">
        <v>2674</v>
      </c>
      <c r="G125" s="162" t="s">
        <v>2675</v>
      </c>
      <c r="H125" s="163">
        <v>1</v>
      </c>
      <c r="I125" s="164"/>
      <c r="J125" s="165">
        <f>ROUND(I125*H125,2)</f>
        <v>0</v>
      </c>
      <c r="K125" s="166"/>
      <c r="L125" s="30"/>
      <c r="M125" s="167" t="s">
        <v>1</v>
      </c>
      <c r="N125" s="168" t="s">
        <v>45</v>
      </c>
      <c r="O125" s="55"/>
      <c r="P125" s="169">
        <f>O125*H125</f>
        <v>0</v>
      </c>
      <c r="Q125" s="169">
        <v>0</v>
      </c>
      <c r="R125" s="169">
        <f>Q125*H125</f>
        <v>0</v>
      </c>
      <c r="S125" s="169">
        <v>0</v>
      </c>
      <c r="T125" s="170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1" t="s">
        <v>2665</v>
      </c>
      <c r="AT125" s="171" t="s">
        <v>199</v>
      </c>
      <c r="AU125" s="171" t="s">
        <v>204</v>
      </c>
      <c r="AY125" s="14" t="s">
        <v>196</v>
      </c>
      <c r="BE125" s="172">
        <f>IF(N125="základní",J125,0)</f>
        <v>0</v>
      </c>
      <c r="BF125" s="172">
        <f>IF(N125="snížená",J125,0)</f>
        <v>0</v>
      </c>
      <c r="BG125" s="172">
        <f>IF(N125="zákl. přenesená",J125,0)</f>
        <v>0</v>
      </c>
      <c r="BH125" s="172">
        <f>IF(N125="sníž. přenesená",J125,0)</f>
        <v>0</v>
      </c>
      <c r="BI125" s="172">
        <f>IF(N125="nulová",J125,0)</f>
        <v>0</v>
      </c>
      <c r="BJ125" s="14" t="s">
        <v>204</v>
      </c>
      <c r="BK125" s="172">
        <f>ROUND(I125*H125,2)</f>
        <v>0</v>
      </c>
      <c r="BL125" s="14" t="s">
        <v>2665</v>
      </c>
      <c r="BM125" s="171" t="s">
        <v>2676</v>
      </c>
    </row>
    <row r="126" spans="1:65" s="12" customFormat="1" ht="22.9" customHeight="1">
      <c r="B126" s="145"/>
      <c r="D126" s="146" t="s">
        <v>78</v>
      </c>
      <c r="E126" s="156" t="s">
        <v>2677</v>
      </c>
      <c r="F126" s="156" t="s">
        <v>2678</v>
      </c>
      <c r="I126" s="148"/>
      <c r="J126" s="157">
        <f>BK126</f>
        <v>0</v>
      </c>
      <c r="L126" s="145"/>
      <c r="M126" s="150"/>
      <c r="N126" s="151"/>
      <c r="O126" s="151"/>
      <c r="P126" s="152">
        <f>SUM(P127:P130)</f>
        <v>0</v>
      </c>
      <c r="Q126" s="151"/>
      <c r="R126" s="152">
        <f>SUM(R127:R130)</f>
        <v>0</v>
      </c>
      <c r="S126" s="151"/>
      <c r="T126" s="153">
        <f>SUM(T127:T130)</f>
        <v>0</v>
      </c>
      <c r="AR126" s="146" t="s">
        <v>87</v>
      </c>
      <c r="AT126" s="154" t="s">
        <v>78</v>
      </c>
      <c r="AU126" s="154" t="s">
        <v>87</v>
      </c>
      <c r="AY126" s="146" t="s">
        <v>196</v>
      </c>
      <c r="BK126" s="155">
        <f>SUM(BK127:BK130)</f>
        <v>0</v>
      </c>
    </row>
    <row r="127" spans="1:65" s="2" customFormat="1" ht="16.5" customHeight="1">
      <c r="A127" s="29"/>
      <c r="B127" s="158"/>
      <c r="C127" s="159" t="s">
        <v>219</v>
      </c>
      <c r="D127" s="159" t="s">
        <v>199</v>
      </c>
      <c r="E127" s="160" t="s">
        <v>2679</v>
      </c>
      <c r="F127" s="161" t="s">
        <v>2680</v>
      </c>
      <c r="G127" s="162" t="s">
        <v>2581</v>
      </c>
      <c r="H127" s="163">
        <v>1</v>
      </c>
      <c r="I127" s="164"/>
      <c r="J127" s="165">
        <f>ROUND(I127*H127,2)</f>
        <v>0</v>
      </c>
      <c r="K127" s="166"/>
      <c r="L127" s="30"/>
      <c r="M127" s="167" t="s">
        <v>1</v>
      </c>
      <c r="N127" s="168" t="s">
        <v>45</v>
      </c>
      <c r="O127" s="55"/>
      <c r="P127" s="169">
        <f>O127*H127</f>
        <v>0</v>
      </c>
      <c r="Q127" s="169">
        <v>0</v>
      </c>
      <c r="R127" s="169">
        <f>Q127*H127</f>
        <v>0</v>
      </c>
      <c r="S127" s="169">
        <v>0</v>
      </c>
      <c r="T127" s="170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1" t="s">
        <v>2665</v>
      </c>
      <c r="AT127" s="171" t="s">
        <v>199</v>
      </c>
      <c r="AU127" s="171" t="s">
        <v>204</v>
      </c>
      <c r="AY127" s="14" t="s">
        <v>196</v>
      </c>
      <c r="BE127" s="172">
        <f>IF(N127="základní",J127,0)</f>
        <v>0</v>
      </c>
      <c r="BF127" s="172">
        <f>IF(N127="snížená",J127,0)</f>
        <v>0</v>
      </c>
      <c r="BG127" s="172">
        <f>IF(N127="zákl. přenesená",J127,0)</f>
        <v>0</v>
      </c>
      <c r="BH127" s="172">
        <f>IF(N127="sníž. přenesená",J127,0)</f>
        <v>0</v>
      </c>
      <c r="BI127" s="172">
        <f>IF(N127="nulová",J127,0)</f>
        <v>0</v>
      </c>
      <c r="BJ127" s="14" t="s">
        <v>204</v>
      </c>
      <c r="BK127" s="172">
        <f>ROUND(I127*H127,2)</f>
        <v>0</v>
      </c>
      <c r="BL127" s="14" t="s">
        <v>2665</v>
      </c>
      <c r="BM127" s="171" t="s">
        <v>2681</v>
      </c>
    </row>
    <row r="128" spans="1:65" s="2" customFormat="1" ht="21.75" customHeight="1">
      <c r="A128" s="29"/>
      <c r="B128" s="158"/>
      <c r="C128" s="159" t="s">
        <v>224</v>
      </c>
      <c r="D128" s="159" t="s">
        <v>199</v>
      </c>
      <c r="E128" s="160" t="s">
        <v>2682</v>
      </c>
      <c r="F128" s="161" t="s">
        <v>2683</v>
      </c>
      <c r="G128" s="162" t="s">
        <v>2429</v>
      </c>
      <c r="H128" s="163">
        <v>1000</v>
      </c>
      <c r="I128" s="164"/>
      <c r="J128" s="165">
        <f>ROUND(I128*H128,2)</f>
        <v>0</v>
      </c>
      <c r="K128" s="166"/>
      <c r="L128" s="30"/>
      <c r="M128" s="167" t="s">
        <v>1</v>
      </c>
      <c r="N128" s="168" t="s">
        <v>45</v>
      </c>
      <c r="O128" s="55"/>
      <c r="P128" s="169">
        <f>O128*H128</f>
        <v>0</v>
      </c>
      <c r="Q128" s="169">
        <v>0</v>
      </c>
      <c r="R128" s="169">
        <f>Q128*H128</f>
        <v>0</v>
      </c>
      <c r="S128" s="169">
        <v>0</v>
      </c>
      <c r="T128" s="170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71" t="s">
        <v>2665</v>
      </c>
      <c r="AT128" s="171" t="s">
        <v>199</v>
      </c>
      <c r="AU128" s="171" t="s">
        <v>204</v>
      </c>
      <c r="AY128" s="14" t="s">
        <v>196</v>
      </c>
      <c r="BE128" s="172">
        <f>IF(N128="základní",J128,0)</f>
        <v>0</v>
      </c>
      <c r="BF128" s="172">
        <f>IF(N128="snížená",J128,0)</f>
        <v>0</v>
      </c>
      <c r="BG128" s="172">
        <f>IF(N128="zákl. přenesená",J128,0)</f>
        <v>0</v>
      </c>
      <c r="BH128" s="172">
        <f>IF(N128="sníž. přenesená",J128,0)</f>
        <v>0</v>
      </c>
      <c r="BI128" s="172">
        <f>IF(N128="nulová",J128,0)</f>
        <v>0</v>
      </c>
      <c r="BJ128" s="14" t="s">
        <v>204</v>
      </c>
      <c r="BK128" s="172">
        <f>ROUND(I128*H128,2)</f>
        <v>0</v>
      </c>
      <c r="BL128" s="14" t="s">
        <v>2665</v>
      </c>
      <c r="BM128" s="171" t="s">
        <v>2684</v>
      </c>
    </row>
    <row r="129" spans="1:65" s="2" customFormat="1" ht="16.5" customHeight="1">
      <c r="A129" s="29"/>
      <c r="B129" s="158"/>
      <c r="C129" s="159" t="s">
        <v>228</v>
      </c>
      <c r="D129" s="159" t="s">
        <v>199</v>
      </c>
      <c r="E129" s="160" t="s">
        <v>2685</v>
      </c>
      <c r="F129" s="161" t="s">
        <v>2686</v>
      </c>
      <c r="G129" s="162" t="s">
        <v>2581</v>
      </c>
      <c r="H129" s="163">
        <v>1</v>
      </c>
      <c r="I129" s="164"/>
      <c r="J129" s="165">
        <f>ROUND(I129*H129,2)</f>
        <v>0</v>
      </c>
      <c r="K129" s="166"/>
      <c r="L129" s="30"/>
      <c r="M129" s="167" t="s">
        <v>1</v>
      </c>
      <c r="N129" s="168" t="s">
        <v>45</v>
      </c>
      <c r="O129" s="55"/>
      <c r="P129" s="169">
        <f>O129*H129</f>
        <v>0</v>
      </c>
      <c r="Q129" s="169">
        <v>0</v>
      </c>
      <c r="R129" s="169">
        <f>Q129*H129</f>
        <v>0</v>
      </c>
      <c r="S129" s="169">
        <v>0</v>
      </c>
      <c r="T129" s="170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1" t="s">
        <v>2665</v>
      </c>
      <c r="AT129" s="171" t="s">
        <v>199</v>
      </c>
      <c r="AU129" s="171" t="s">
        <v>204</v>
      </c>
      <c r="AY129" s="14" t="s">
        <v>196</v>
      </c>
      <c r="BE129" s="172">
        <f>IF(N129="základní",J129,0)</f>
        <v>0</v>
      </c>
      <c r="BF129" s="172">
        <f>IF(N129="snížená",J129,0)</f>
        <v>0</v>
      </c>
      <c r="BG129" s="172">
        <f>IF(N129="zákl. přenesená",J129,0)</f>
        <v>0</v>
      </c>
      <c r="BH129" s="172">
        <f>IF(N129="sníž. přenesená",J129,0)</f>
        <v>0</v>
      </c>
      <c r="BI129" s="172">
        <f>IF(N129="nulová",J129,0)</f>
        <v>0</v>
      </c>
      <c r="BJ129" s="14" t="s">
        <v>204</v>
      </c>
      <c r="BK129" s="172">
        <f>ROUND(I129*H129,2)</f>
        <v>0</v>
      </c>
      <c r="BL129" s="14" t="s">
        <v>2665</v>
      </c>
      <c r="BM129" s="171" t="s">
        <v>2687</v>
      </c>
    </row>
    <row r="130" spans="1:65" s="2" customFormat="1" ht="16.5" customHeight="1">
      <c r="A130" s="29"/>
      <c r="B130" s="158"/>
      <c r="C130" s="159" t="s">
        <v>217</v>
      </c>
      <c r="D130" s="159" t="s">
        <v>199</v>
      </c>
      <c r="E130" s="160" t="s">
        <v>2688</v>
      </c>
      <c r="F130" s="161" t="s">
        <v>2689</v>
      </c>
      <c r="G130" s="162" t="s">
        <v>2581</v>
      </c>
      <c r="H130" s="163">
        <v>1</v>
      </c>
      <c r="I130" s="164"/>
      <c r="J130" s="165">
        <f>ROUND(I130*H130,2)</f>
        <v>0</v>
      </c>
      <c r="K130" s="166"/>
      <c r="L130" s="30"/>
      <c r="M130" s="184" t="s">
        <v>1</v>
      </c>
      <c r="N130" s="185" t="s">
        <v>45</v>
      </c>
      <c r="O130" s="186"/>
      <c r="P130" s="187">
        <f>O130*H130</f>
        <v>0</v>
      </c>
      <c r="Q130" s="187">
        <v>0</v>
      </c>
      <c r="R130" s="187">
        <f>Q130*H130</f>
        <v>0</v>
      </c>
      <c r="S130" s="187">
        <v>0</v>
      </c>
      <c r="T130" s="18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1" t="s">
        <v>2665</v>
      </c>
      <c r="AT130" s="171" t="s">
        <v>199</v>
      </c>
      <c r="AU130" s="171" t="s">
        <v>204</v>
      </c>
      <c r="AY130" s="14" t="s">
        <v>196</v>
      </c>
      <c r="BE130" s="172">
        <f>IF(N130="základní",J130,0)</f>
        <v>0</v>
      </c>
      <c r="BF130" s="172">
        <f>IF(N130="snížená",J130,0)</f>
        <v>0</v>
      </c>
      <c r="BG130" s="172">
        <f>IF(N130="zákl. přenesená",J130,0)</f>
        <v>0</v>
      </c>
      <c r="BH130" s="172">
        <f>IF(N130="sníž. přenesená",J130,0)</f>
        <v>0</v>
      </c>
      <c r="BI130" s="172">
        <f>IF(N130="nulová",J130,0)</f>
        <v>0</v>
      </c>
      <c r="BJ130" s="14" t="s">
        <v>204</v>
      </c>
      <c r="BK130" s="172">
        <f>ROUND(I130*H130,2)</f>
        <v>0</v>
      </c>
      <c r="BL130" s="14" t="s">
        <v>2665</v>
      </c>
      <c r="BM130" s="171" t="s">
        <v>2690</v>
      </c>
    </row>
    <row r="131" spans="1:65" s="2" customFormat="1" ht="6.95" customHeight="1">
      <c r="A131" s="29"/>
      <c r="B131" s="44"/>
      <c r="C131" s="45"/>
      <c r="D131" s="45"/>
      <c r="E131" s="45"/>
      <c r="F131" s="45"/>
      <c r="G131" s="45"/>
      <c r="H131" s="45"/>
      <c r="I131" s="117"/>
      <c r="J131" s="45"/>
      <c r="K131" s="45"/>
      <c r="L131" s="30"/>
      <c r="M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</sheetData>
  <autoFilter ref="C118:K130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08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4" t="s">
        <v>91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87</v>
      </c>
    </row>
    <row r="4" spans="1:46" s="1" customFormat="1" ht="24.95" hidden="1" customHeight="1">
      <c r="B4" s="17"/>
      <c r="D4" s="18" t="s">
        <v>153</v>
      </c>
      <c r="I4" s="90"/>
      <c r="L4" s="17"/>
      <c r="M4" s="92" t="s">
        <v>10</v>
      </c>
      <c r="AT4" s="14" t="s">
        <v>3</v>
      </c>
    </row>
    <row r="5" spans="1:46" s="1" customFormat="1" ht="6.95" hidden="1" customHeight="1">
      <c r="B5" s="17"/>
      <c r="I5" s="90"/>
      <c r="L5" s="17"/>
    </row>
    <row r="6" spans="1:46" s="1" customFormat="1" ht="12" hidden="1" customHeight="1">
      <c r="B6" s="17"/>
      <c r="D6" s="24" t="s">
        <v>16</v>
      </c>
      <c r="I6" s="90"/>
      <c r="L6" s="17"/>
    </row>
    <row r="7" spans="1:46" s="1" customFormat="1" ht="16.5" hidden="1" customHeight="1">
      <c r="B7" s="17"/>
      <c r="E7" s="223" t="str">
        <f>'Rekapitulace stavby'!K6</f>
        <v>Revitalizace polyfunkčního bytového domu- ul.Petra Křičky č.p.3106, 3373 - Ostrava</v>
      </c>
      <c r="F7" s="224"/>
      <c r="G7" s="224"/>
      <c r="H7" s="224"/>
      <c r="I7" s="90"/>
      <c r="L7" s="17"/>
    </row>
    <row r="8" spans="1:46" s="2" customFormat="1" ht="12" hidden="1" customHeight="1">
      <c r="A8" s="29"/>
      <c r="B8" s="30"/>
      <c r="C8" s="29"/>
      <c r="D8" s="24" t="s">
        <v>154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hidden="1" customHeight="1">
      <c r="A9" s="29"/>
      <c r="B9" s="30"/>
      <c r="C9" s="29"/>
      <c r="D9" s="29"/>
      <c r="E9" s="210" t="s">
        <v>1333</v>
      </c>
      <c r="F9" s="225"/>
      <c r="G9" s="225"/>
      <c r="H9" s="225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 hidden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hidden="1" customHeight="1">
      <c r="A11" s="29"/>
      <c r="B11" s="30"/>
      <c r="C11" s="29"/>
      <c r="D11" s="24" t="s">
        <v>18</v>
      </c>
      <c r="E11" s="29"/>
      <c r="F11" s="22" t="s">
        <v>19</v>
      </c>
      <c r="G11" s="29"/>
      <c r="H11" s="29"/>
      <c r="I11" s="94" t="s">
        <v>20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hidden="1" customHeight="1">
      <c r="A12" s="29"/>
      <c r="B12" s="30"/>
      <c r="C12" s="29"/>
      <c r="D12" s="24" t="s">
        <v>21</v>
      </c>
      <c r="E12" s="29"/>
      <c r="F12" s="22" t="s">
        <v>22</v>
      </c>
      <c r="G12" s="29"/>
      <c r="H12" s="29"/>
      <c r="I12" s="94" t="s">
        <v>23</v>
      </c>
      <c r="J12" s="52" t="str">
        <f>'Rekapitulace stavby'!AN8</f>
        <v>6. 3. 2020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hidden="1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hidden="1" customHeight="1">
      <c r="A14" s="29"/>
      <c r="B14" s="30"/>
      <c r="C14" s="29"/>
      <c r="D14" s="24" t="s">
        <v>25</v>
      </c>
      <c r="E14" s="29"/>
      <c r="F14" s="29"/>
      <c r="G14" s="29"/>
      <c r="H14" s="29"/>
      <c r="I14" s="94" t="s">
        <v>26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hidden="1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28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hidden="1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hidden="1" customHeight="1">
      <c r="A17" s="29"/>
      <c r="B17" s="30"/>
      <c r="C17" s="29"/>
      <c r="D17" s="24" t="s">
        <v>29</v>
      </c>
      <c r="E17" s="29"/>
      <c r="F17" s="29"/>
      <c r="G17" s="29"/>
      <c r="H17" s="29"/>
      <c r="I17" s="94" t="s">
        <v>26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hidden="1" customHeight="1">
      <c r="A18" s="29"/>
      <c r="B18" s="30"/>
      <c r="C18" s="29"/>
      <c r="D18" s="29"/>
      <c r="E18" s="226" t="str">
        <f>'Rekapitulace stavby'!E14</f>
        <v>Vyplň údaj</v>
      </c>
      <c r="F18" s="196"/>
      <c r="G18" s="196"/>
      <c r="H18" s="196"/>
      <c r="I18" s="94" t="s">
        <v>28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hidden="1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hidden="1" customHeight="1">
      <c r="A20" s="29"/>
      <c r="B20" s="30"/>
      <c r="C20" s="29"/>
      <c r="D20" s="24" t="s">
        <v>31</v>
      </c>
      <c r="E20" s="29"/>
      <c r="F20" s="29"/>
      <c r="G20" s="29"/>
      <c r="H20" s="29"/>
      <c r="I20" s="94" t="s">
        <v>26</v>
      </c>
      <c r="J20" s="22" t="s">
        <v>32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hidden="1" customHeight="1">
      <c r="A21" s="29"/>
      <c r="B21" s="30"/>
      <c r="C21" s="29"/>
      <c r="D21" s="29"/>
      <c r="E21" s="22" t="s">
        <v>33</v>
      </c>
      <c r="F21" s="29"/>
      <c r="G21" s="29"/>
      <c r="H21" s="29"/>
      <c r="I21" s="94" t="s">
        <v>28</v>
      </c>
      <c r="J21" s="22" t="s">
        <v>34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hidden="1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hidden="1" customHeight="1">
      <c r="A23" s="29"/>
      <c r="B23" s="30"/>
      <c r="C23" s="29"/>
      <c r="D23" s="24" t="s">
        <v>36</v>
      </c>
      <c r="E23" s="29"/>
      <c r="F23" s="29"/>
      <c r="G23" s="29"/>
      <c r="H23" s="29"/>
      <c r="I23" s="94" t="s">
        <v>26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hidden="1" customHeight="1">
      <c r="A24" s="29"/>
      <c r="B24" s="30"/>
      <c r="C24" s="29"/>
      <c r="D24" s="29"/>
      <c r="E24" s="22" t="s">
        <v>37</v>
      </c>
      <c r="F24" s="29"/>
      <c r="G24" s="29"/>
      <c r="H24" s="29"/>
      <c r="I24" s="94" t="s">
        <v>28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hidden="1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hidden="1" customHeight="1">
      <c r="A26" s="29"/>
      <c r="B26" s="30"/>
      <c r="C26" s="29"/>
      <c r="D26" s="24" t="s">
        <v>38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hidden="1" customHeight="1">
      <c r="A27" s="95"/>
      <c r="B27" s="96"/>
      <c r="C27" s="95"/>
      <c r="D27" s="95"/>
      <c r="E27" s="201" t="s">
        <v>1</v>
      </c>
      <c r="F27" s="201"/>
      <c r="G27" s="201"/>
      <c r="H27" s="201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hidden="1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hidden="1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hidden="1" customHeight="1">
      <c r="A30" s="29"/>
      <c r="B30" s="30"/>
      <c r="C30" s="29"/>
      <c r="D30" s="100" t="s">
        <v>39</v>
      </c>
      <c r="E30" s="29"/>
      <c r="F30" s="29"/>
      <c r="G30" s="29"/>
      <c r="H30" s="29"/>
      <c r="I30" s="93"/>
      <c r="J30" s="68">
        <f>ROUND(J123,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hidden="1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hidden="1" customHeight="1">
      <c r="A32" s="29"/>
      <c r="B32" s="30"/>
      <c r="C32" s="29"/>
      <c r="D32" s="29"/>
      <c r="E32" s="29"/>
      <c r="F32" s="33" t="s">
        <v>41</v>
      </c>
      <c r="G32" s="29"/>
      <c r="H32" s="29"/>
      <c r="I32" s="101" t="s">
        <v>40</v>
      </c>
      <c r="J32" s="33" t="s">
        <v>42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102" t="s">
        <v>43</v>
      </c>
      <c r="E33" s="24" t="s">
        <v>44</v>
      </c>
      <c r="F33" s="103">
        <f>ROUND((SUM(BE123:BE157)),  2)</f>
        <v>0</v>
      </c>
      <c r="G33" s="29"/>
      <c r="H33" s="29"/>
      <c r="I33" s="104">
        <v>0.21</v>
      </c>
      <c r="J33" s="103">
        <f>ROUND(((SUM(BE123:BE157))*I33),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4" t="s">
        <v>45</v>
      </c>
      <c r="F34" s="103">
        <f>ROUND((SUM(BF123:BF157)),  2)</f>
        <v>0</v>
      </c>
      <c r="G34" s="29"/>
      <c r="H34" s="29"/>
      <c r="I34" s="104">
        <v>0.15</v>
      </c>
      <c r="J34" s="103">
        <f>ROUND(((SUM(BF123:BF157))*I34),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46</v>
      </c>
      <c r="F35" s="103">
        <f>ROUND((SUM(BG123:BG157)),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47</v>
      </c>
      <c r="F36" s="103">
        <f>ROUND((SUM(BH123:BH157)),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48</v>
      </c>
      <c r="F37" s="103">
        <f>ROUND((SUM(BI123:BI157)),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hidden="1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hidden="1" customHeight="1">
      <c r="A39" s="29"/>
      <c r="B39" s="30"/>
      <c r="C39" s="105"/>
      <c r="D39" s="106" t="s">
        <v>49</v>
      </c>
      <c r="E39" s="57"/>
      <c r="F39" s="57"/>
      <c r="G39" s="107" t="s">
        <v>50</v>
      </c>
      <c r="H39" s="108" t="s">
        <v>51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hidden="1" customHeight="1">
      <c r="B41" s="17"/>
      <c r="I41" s="90"/>
      <c r="L41" s="17"/>
    </row>
    <row r="42" spans="1:31" s="1" customFormat="1" ht="14.45" hidden="1" customHeight="1">
      <c r="B42" s="17"/>
      <c r="I42" s="90"/>
      <c r="L42" s="17"/>
    </row>
    <row r="43" spans="1:31" s="1" customFormat="1" ht="14.45" hidden="1" customHeight="1">
      <c r="B43" s="17"/>
      <c r="I43" s="90"/>
      <c r="L43" s="17"/>
    </row>
    <row r="44" spans="1:31" s="1" customFormat="1" ht="14.45" hidden="1" customHeight="1">
      <c r="B44" s="17"/>
      <c r="I44" s="90"/>
      <c r="L44" s="17"/>
    </row>
    <row r="45" spans="1:31" s="1" customFormat="1" ht="14.45" hidden="1" customHeight="1">
      <c r="B45" s="17"/>
      <c r="I45" s="90"/>
      <c r="L45" s="17"/>
    </row>
    <row r="46" spans="1:31" s="1" customFormat="1" ht="14.45" hidden="1" customHeight="1">
      <c r="B46" s="17"/>
      <c r="I46" s="90"/>
      <c r="L46" s="17"/>
    </row>
    <row r="47" spans="1:31" s="1" customFormat="1" ht="14.45" hidden="1" customHeight="1">
      <c r="B47" s="17"/>
      <c r="I47" s="90"/>
      <c r="L47" s="17"/>
    </row>
    <row r="48" spans="1:31" s="1" customFormat="1" ht="14.45" hidden="1" customHeight="1">
      <c r="B48" s="17"/>
      <c r="I48" s="90"/>
      <c r="L48" s="17"/>
    </row>
    <row r="49" spans="1:31" s="1" customFormat="1" ht="14.45" hidden="1" customHeight="1">
      <c r="B49" s="17"/>
      <c r="I49" s="90"/>
      <c r="L49" s="17"/>
    </row>
    <row r="50" spans="1:31" s="2" customFormat="1" ht="14.45" hidden="1" customHeight="1">
      <c r="B50" s="39"/>
      <c r="D50" s="40" t="s">
        <v>52</v>
      </c>
      <c r="E50" s="41"/>
      <c r="F50" s="41"/>
      <c r="G50" s="40" t="s">
        <v>53</v>
      </c>
      <c r="H50" s="41"/>
      <c r="I50" s="112"/>
      <c r="J50" s="41"/>
      <c r="K50" s="41"/>
      <c r="L50" s="39"/>
    </row>
    <row r="51" spans="1:31" ht="11.25" hidden="1">
      <c r="B51" s="17"/>
      <c r="L51" s="17"/>
    </row>
    <row r="52" spans="1:31" ht="11.25" hidden="1">
      <c r="B52" s="17"/>
      <c r="L52" s="17"/>
    </row>
    <row r="53" spans="1:31" ht="11.25" hidden="1">
      <c r="B53" s="17"/>
      <c r="L53" s="17"/>
    </row>
    <row r="54" spans="1:31" ht="11.25" hidden="1">
      <c r="B54" s="17"/>
      <c r="L54" s="17"/>
    </row>
    <row r="55" spans="1:31" ht="11.25" hidden="1">
      <c r="B55" s="17"/>
      <c r="L55" s="17"/>
    </row>
    <row r="56" spans="1:31" ht="11.25" hidden="1">
      <c r="B56" s="17"/>
      <c r="L56" s="17"/>
    </row>
    <row r="57" spans="1:31" ht="11.25" hidden="1">
      <c r="B57" s="17"/>
      <c r="L57" s="17"/>
    </row>
    <row r="58" spans="1:31" ht="11.25" hidden="1">
      <c r="B58" s="17"/>
      <c r="L58" s="17"/>
    </row>
    <row r="59" spans="1:31" ht="11.25" hidden="1">
      <c r="B59" s="17"/>
      <c r="L59" s="17"/>
    </row>
    <row r="60" spans="1:31" ht="11.25" hidden="1">
      <c r="B60" s="17"/>
      <c r="L60" s="17"/>
    </row>
    <row r="61" spans="1:31" s="2" customFormat="1" ht="12.75" hidden="1">
      <c r="A61" s="29"/>
      <c r="B61" s="30"/>
      <c r="C61" s="29"/>
      <c r="D61" s="42" t="s">
        <v>54</v>
      </c>
      <c r="E61" s="32"/>
      <c r="F61" s="113" t="s">
        <v>55</v>
      </c>
      <c r="G61" s="42" t="s">
        <v>54</v>
      </c>
      <c r="H61" s="32"/>
      <c r="I61" s="114"/>
      <c r="J61" s="115" t="s">
        <v>55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 hidden="1">
      <c r="B62" s="17"/>
      <c r="L62" s="17"/>
    </row>
    <row r="63" spans="1:31" ht="11.25" hidden="1">
      <c r="B63" s="17"/>
      <c r="L63" s="17"/>
    </row>
    <row r="64" spans="1:31" ht="11.25" hidden="1">
      <c r="B64" s="17"/>
      <c r="L64" s="17"/>
    </row>
    <row r="65" spans="1:31" s="2" customFormat="1" ht="12.75" hidden="1">
      <c r="A65" s="29"/>
      <c r="B65" s="30"/>
      <c r="C65" s="29"/>
      <c r="D65" s="40" t="s">
        <v>56</v>
      </c>
      <c r="E65" s="43"/>
      <c r="F65" s="43"/>
      <c r="G65" s="40" t="s">
        <v>57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 hidden="1">
      <c r="B66" s="17"/>
      <c r="L66" s="17"/>
    </row>
    <row r="67" spans="1:31" ht="11.25" hidden="1">
      <c r="B67" s="17"/>
      <c r="L67" s="17"/>
    </row>
    <row r="68" spans="1:31" ht="11.25" hidden="1">
      <c r="B68" s="17"/>
      <c r="L68" s="17"/>
    </row>
    <row r="69" spans="1:31" ht="11.25" hidden="1">
      <c r="B69" s="17"/>
      <c r="L69" s="17"/>
    </row>
    <row r="70" spans="1:31" ht="11.25" hidden="1">
      <c r="B70" s="17"/>
      <c r="L70" s="17"/>
    </row>
    <row r="71" spans="1:31" ht="11.25" hidden="1">
      <c r="B71" s="17"/>
      <c r="L71" s="17"/>
    </row>
    <row r="72" spans="1:31" ht="11.25" hidden="1">
      <c r="B72" s="17"/>
      <c r="L72" s="17"/>
    </row>
    <row r="73" spans="1:31" ht="11.25" hidden="1">
      <c r="B73" s="17"/>
      <c r="L73" s="17"/>
    </row>
    <row r="74" spans="1:31" ht="11.25" hidden="1">
      <c r="B74" s="17"/>
      <c r="L74" s="17"/>
    </row>
    <row r="75" spans="1:31" ht="11.25" hidden="1">
      <c r="B75" s="17"/>
      <c r="L75" s="17"/>
    </row>
    <row r="76" spans="1:31" s="2" customFormat="1" ht="12.75" hidden="1">
      <c r="A76" s="29"/>
      <c r="B76" s="30"/>
      <c r="C76" s="29"/>
      <c r="D76" s="42" t="s">
        <v>54</v>
      </c>
      <c r="E76" s="32"/>
      <c r="F76" s="113" t="s">
        <v>55</v>
      </c>
      <c r="G76" s="42" t="s">
        <v>54</v>
      </c>
      <c r="H76" s="32"/>
      <c r="I76" s="114"/>
      <c r="J76" s="115" t="s">
        <v>55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hidden="1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hidden="1" customHeight="1">
      <c r="A82" s="29"/>
      <c r="B82" s="30"/>
      <c r="C82" s="18" t="s">
        <v>156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hidden="1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23" t="str">
        <f>E7</f>
        <v>Revitalizace polyfunkčního bytového domu- ul.Petra Křičky č.p.3106, 3373 - Ostrava</v>
      </c>
      <c r="F85" s="224"/>
      <c r="G85" s="224"/>
      <c r="H85" s="224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154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210" t="str">
        <f>E9</f>
        <v>0602 - Bytový dům č.p.3106 - stavební část - NEuznatelné náklady</v>
      </c>
      <c r="F87" s="225"/>
      <c r="G87" s="225"/>
      <c r="H87" s="225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hidden="1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21</v>
      </c>
      <c r="D89" s="29"/>
      <c r="E89" s="29"/>
      <c r="F89" s="22" t="str">
        <f>F12</f>
        <v>Ostrava</v>
      </c>
      <c r="G89" s="29"/>
      <c r="H89" s="29"/>
      <c r="I89" s="94" t="s">
        <v>23</v>
      </c>
      <c r="J89" s="52" t="str">
        <f>IF(J12="","",J12)</f>
        <v>6. 3. 2020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hidden="1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hidden="1" customHeight="1">
      <c r="A91" s="29"/>
      <c r="B91" s="30"/>
      <c r="C91" s="24" t="s">
        <v>25</v>
      </c>
      <c r="D91" s="29"/>
      <c r="E91" s="29"/>
      <c r="F91" s="22" t="str">
        <f>E15</f>
        <v xml:space="preserve"> </v>
      </c>
      <c r="G91" s="29"/>
      <c r="H91" s="29"/>
      <c r="I91" s="94" t="s">
        <v>31</v>
      </c>
      <c r="J91" s="27" t="str">
        <f>E21</f>
        <v>MS-projekce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hidden="1" customHeight="1">
      <c r="A92" s="29"/>
      <c r="B92" s="30"/>
      <c r="C92" s="24" t="s">
        <v>29</v>
      </c>
      <c r="D92" s="29"/>
      <c r="E92" s="29"/>
      <c r="F92" s="22" t="str">
        <f>IF(E18="","",E18)</f>
        <v>Vyplň údaj</v>
      </c>
      <c r="G92" s="29"/>
      <c r="H92" s="29"/>
      <c r="I92" s="94" t="s">
        <v>36</v>
      </c>
      <c r="J92" s="27" t="str">
        <f>E24</f>
        <v>Hořák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9" t="s">
        <v>157</v>
      </c>
      <c r="D94" s="105"/>
      <c r="E94" s="105"/>
      <c r="F94" s="105"/>
      <c r="G94" s="105"/>
      <c r="H94" s="105"/>
      <c r="I94" s="120"/>
      <c r="J94" s="121" t="s">
        <v>158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hidden="1" customHeight="1">
      <c r="A96" s="29"/>
      <c r="B96" s="30"/>
      <c r="C96" s="122" t="s">
        <v>159</v>
      </c>
      <c r="D96" s="29"/>
      <c r="E96" s="29"/>
      <c r="F96" s="29"/>
      <c r="G96" s="29"/>
      <c r="H96" s="29"/>
      <c r="I96" s="93"/>
      <c r="J96" s="68">
        <f>J123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160</v>
      </c>
    </row>
    <row r="97" spans="1:31" s="9" customFormat="1" ht="24.95" hidden="1" customHeight="1">
      <c r="B97" s="123"/>
      <c r="D97" s="124" t="s">
        <v>161</v>
      </c>
      <c r="E97" s="125"/>
      <c r="F97" s="125"/>
      <c r="G97" s="125"/>
      <c r="H97" s="125"/>
      <c r="I97" s="126"/>
      <c r="J97" s="127">
        <f>J124</f>
        <v>0</v>
      </c>
      <c r="L97" s="123"/>
    </row>
    <row r="98" spans="1:31" s="10" customFormat="1" ht="19.899999999999999" hidden="1" customHeight="1">
      <c r="B98" s="128"/>
      <c r="D98" s="129" t="s">
        <v>165</v>
      </c>
      <c r="E98" s="130"/>
      <c r="F98" s="130"/>
      <c r="G98" s="130"/>
      <c r="H98" s="130"/>
      <c r="I98" s="131"/>
      <c r="J98" s="132">
        <f>J125</f>
        <v>0</v>
      </c>
      <c r="L98" s="128"/>
    </row>
    <row r="99" spans="1:31" s="10" customFormat="1" ht="19.899999999999999" hidden="1" customHeight="1">
      <c r="B99" s="128"/>
      <c r="D99" s="129" t="s">
        <v>166</v>
      </c>
      <c r="E99" s="130"/>
      <c r="F99" s="130"/>
      <c r="G99" s="130"/>
      <c r="H99" s="130"/>
      <c r="I99" s="131"/>
      <c r="J99" s="132">
        <f>J128</f>
        <v>0</v>
      </c>
      <c r="L99" s="128"/>
    </row>
    <row r="100" spans="1:31" s="9" customFormat="1" ht="24.95" hidden="1" customHeight="1">
      <c r="B100" s="123"/>
      <c r="D100" s="124" t="s">
        <v>168</v>
      </c>
      <c r="E100" s="125"/>
      <c r="F100" s="125"/>
      <c r="G100" s="125"/>
      <c r="H100" s="125"/>
      <c r="I100" s="126"/>
      <c r="J100" s="127">
        <f>J134</f>
        <v>0</v>
      </c>
      <c r="L100" s="123"/>
    </row>
    <row r="101" spans="1:31" s="10" customFormat="1" ht="19.899999999999999" hidden="1" customHeight="1">
      <c r="B101" s="128"/>
      <c r="D101" s="129" t="s">
        <v>178</v>
      </c>
      <c r="E101" s="130"/>
      <c r="F101" s="130"/>
      <c r="G101" s="130"/>
      <c r="H101" s="130"/>
      <c r="I101" s="131"/>
      <c r="J101" s="132">
        <f>J135</f>
        <v>0</v>
      </c>
      <c r="L101" s="128"/>
    </row>
    <row r="102" spans="1:31" s="10" customFormat="1" ht="19.899999999999999" hidden="1" customHeight="1">
      <c r="B102" s="128"/>
      <c r="D102" s="129" t="s">
        <v>1334</v>
      </c>
      <c r="E102" s="130"/>
      <c r="F102" s="130"/>
      <c r="G102" s="130"/>
      <c r="H102" s="130"/>
      <c r="I102" s="131"/>
      <c r="J102" s="132">
        <f>J152</f>
        <v>0</v>
      </c>
      <c r="L102" s="128"/>
    </row>
    <row r="103" spans="1:31" s="10" customFormat="1" ht="19.899999999999999" hidden="1" customHeight="1">
      <c r="B103" s="128"/>
      <c r="D103" s="129" t="s">
        <v>1335</v>
      </c>
      <c r="E103" s="130"/>
      <c r="F103" s="130"/>
      <c r="G103" s="130"/>
      <c r="H103" s="130"/>
      <c r="I103" s="131"/>
      <c r="J103" s="132">
        <f>J155</f>
        <v>0</v>
      </c>
      <c r="L103" s="128"/>
    </row>
    <row r="104" spans="1:31" s="2" customFormat="1" ht="21.75" hidden="1" customHeight="1">
      <c r="A104" s="29"/>
      <c r="B104" s="30"/>
      <c r="C104" s="29"/>
      <c r="D104" s="29"/>
      <c r="E104" s="29"/>
      <c r="F104" s="29"/>
      <c r="G104" s="29"/>
      <c r="H104" s="29"/>
      <c r="I104" s="93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5" hidden="1" customHeight="1">
      <c r="A105" s="29"/>
      <c r="B105" s="44"/>
      <c r="C105" s="45"/>
      <c r="D105" s="45"/>
      <c r="E105" s="45"/>
      <c r="F105" s="45"/>
      <c r="G105" s="45"/>
      <c r="H105" s="45"/>
      <c r="I105" s="117"/>
      <c r="J105" s="45"/>
      <c r="K105" s="45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ht="11.25" hidden="1"/>
    <row r="107" spans="1:31" ht="11.25" hidden="1"/>
    <row r="108" spans="1:31" ht="11.25" hidden="1"/>
    <row r="109" spans="1:31" s="2" customFormat="1" ht="6.95" customHeight="1">
      <c r="A109" s="29"/>
      <c r="B109" s="46"/>
      <c r="C109" s="47"/>
      <c r="D109" s="47"/>
      <c r="E109" s="47"/>
      <c r="F109" s="47"/>
      <c r="G109" s="47"/>
      <c r="H109" s="47"/>
      <c r="I109" s="118"/>
      <c r="J109" s="47"/>
      <c r="K109" s="47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24.95" customHeight="1">
      <c r="A110" s="29"/>
      <c r="B110" s="30"/>
      <c r="C110" s="18" t="s">
        <v>181</v>
      </c>
      <c r="D110" s="29"/>
      <c r="E110" s="29"/>
      <c r="F110" s="29"/>
      <c r="G110" s="29"/>
      <c r="H110" s="29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16</v>
      </c>
      <c r="D112" s="29"/>
      <c r="E112" s="29"/>
      <c r="F112" s="29"/>
      <c r="G112" s="29"/>
      <c r="H112" s="29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>
      <c r="A113" s="29"/>
      <c r="B113" s="30"/>
      <c r="C113" s="29"/>
      <c r="D113" s="29"/>
      <c r="E113" s="223" t="str">
        <f>E7</f>
        <v>Revitalizace polyfunkčního bytového domu- ul.Petra Křičky č.p.3106, 3373 - Ostrava</v>
      </c>
      <c r="F113" s="224"/>
      <c r="G113" s="224"/>
      <c r="H113" s="224"/>
      <c r="I113" s="93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154</v>
      </c>
      <c r="D114" s="29"/>
      <c r="E114" s="29"/>
      <c r="F114" s="29"/>
      <c r="G114" s="29"/>
      <c r="H114" s="29"/>
      <c r="I114" s="93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210" t="str">
        <f>E9</f>
        <v>0602 - Bytový dům č.p.3106 - stavební část - NEuznatelné náklady</v>
      </c>
      <c r="F115" s="225"/>
      <c r="G115" s="225"/>
      <c r="H115" s="225"/>
      <c r="I115" s="93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93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2" customHeight="1">
      <c r="A117" s="29"/>
      <c r="B117" s="30"/>
      <c r="C117" s="24" t="s">
        <v>21</v>
      </c>
      <c r="D117" s="29"/>
      <c r="E117" s="29"/>
      <c r="F117" s="22" t="str">
        <f>F12</f>
        <v>Ostrava</v>
      </c>
      <c r="G117" s="29"/>
      <c r="H117" s="29"/>
      <c r="I117" s="94" t="s">
        <v>23</v>
      </c>
      <c r="J117" s="52" t="str">
        <f>IF(J12="","",J12)</f>
        <v>6. 3. 2020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93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4" t="s">
        <v>25</v>
      </c>
      <c r="D119" s="29"/>
      <c r="E119" s="29"/>
      <c r="F119" s="22" t="str">
        <f>E15</f>
        <v xml:space="preserve"> </v>
      </c>
      <c r="G119" s="29"/>
      <c r="H119" s="29"/>
      <c r="I119" s="94" t="s">
        <v>31</v>
      </c>
      <c r="J119" s="27" t="str">
        <f>E21</f>
        <v>MS-projekce s.r.o.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2" customHeight="1">
      <c r="A120" s="29"/>
      <c r="B120" s="30"/>
      <c r="C120" s="24" t="s">
        <v>29</v>
      </c>
      <c r="D120" s="29"/>
      <c r="E120" s="29"/>
      <c r="F120" s="22" t="str">
        <f>IF(E18="","",E18)</f>
        <v>Vyplň údaj</v>
      </c>
      <c r="G120" s="29"/>
      <c r="H120" s="29"/>
      <c r="I120" s="94" t="s">
        <v>36</v>
      </c>
      <c r="J120" s="27" t="str">
        <f>E24</f>
        <v>Hořák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0.35" customHeight="1">
      <c r="A121" s="29"/>
      <c r="B121" s="30"/>
      <c r="C121" s="29"/>
      <c r="D121" s="29"/>
      <c r="E121" s="29"/>
      <c r="F121" s="29"/>
      <c r="G121" s="29"/>
      <c r="H121" s="29"/>
      <c r="I121" s="93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11" customFormat="1" ht="29.25" customHeight="1">
      <c r="A122" s="133"/>
      <c r="B122" s="134"/>
      <c r="C122" s="135" t="s">
        <v>182</v>
      </c>
      <c r="D122" s="136" t="s">
        <v>64</v>
      </c>
      <c r="E122" s="136" t="s">
        <v>60</v>
      </c>
      <c r="F122" s="136" t="s">
        <v>61</v>
      </c>
      <c r="G122" s="136" t="s">
        <v>183</v>
      </c>
      <c r="H122" s="136" t="s">
        <v>184</v>
      </c>
      <c r="I122" s="137" t="s">
        <v>185</v>
      </c>
      <c r="J122" s="138" t="s">
        <v>158</v>
      </c>
      <c r="K122" s="139" t="s">
        <v>186</v>
      </c>
      <c r="L122" s="140"/>
      <c r="M122" s="59" t="s">
        <v>1</v>
      </c>
      <c r="N122" s="60" t="s">
        <v>43</v>
      </c>
      <c r="O122" s="60" t="s">
        <v>187</v>
      </c>
      <c r="P122" s="60" t="s">
        <v>188</v>
      </c>
      <c r="Q122" s="60" t="s">
        <v>189</v>
      </c>
      <c r="R122" s="60" t="s">
        <v>190</v>
      </c>
      <c r="S122" s="60" t="s">
        <v>191</v>
      </c>
      <c r="T122" s="61" t="s">
        <v>192</v>
      </c>
      <c r="U122" s="133"/>
      <c r="V122" s="133"/>
      <c r="W122" s="133"/>
      <c r="X122" s="133"/>
      <c r="Y122" s="133"/>
      <c r="Z122" s="133"/>
      <c r="AA122" s="133"/>
      <c r="AB122" s="133"/>
      <c r="AC122" s="133"/>
      <c r="AD122" s="133"/>
      <c r="AE122" s="133"/>
    </row>
    <row r="123" spans="1:65" s="2" customFormat="1" ht="22.9" customHeight="1">
      <c r="A123" s="29"/>
      <c r="B123" s="30"/>
      <c r="C123" s="66" t="s">
        <v>193</v>
      </c>
      <c r="D123" s="29"/>
      <c r="E123" s="29"/>
      <c r="F123" s="29"/>
      <c r="G123" s="29"/>
      <c r="H123" s="29"/>
      <c r="I123" s="93"/>
      <c r="J123" s="141">
        <f>BK123</f>
        <v>0</v>
      </c>
      <c r="K123" s="29"/>
      <c r="L123" s="30"/>
      <c r="M123" s="62"/>
      <c r="N123" s="53"/>
      <c r="O123" s="63"/>
      <c r="P123" s="142">
        <f>P124+P134</f>
        <v>0</v>
      </c>
      <c r="Q123" s="63"/>
      <c r="R123" s="142">
        <f>R124+R134</f>
        <v>7.3717279999999992</v>
      </c>
      <c r="S123" s="63"/>
      <c r="T123" s="143">
        <f>T124+T134</f>
        <v>27.771930000000001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78</v>
      </c>
      <c r="AU123" s="14" t="s">
        <v>160</v>
      </c>
      <c r="BK123" s="144">
        <f>BK124+BK134</f>
        <v>0</v>
      </c>
    </row>
    <row r="124" spans="1:65" s="12" customFormat="1" ht="25.9" customHeight="1">
      <c r="B124" s="145"/>
      <c r="D124" s="146" t="s">
        <v>78</v>
      </c>
      <c r="E124" s="147" t="s">
        <v>194</v>
      </c>
      <c r="F124" s="147" t="s">
        <v>195</v>
      </c>
      <c r="I124" s="148"/>
      <c r="J124" s="149">
        <f>BK124</f>
        <v>0</v>
      </c>
      <c r="L124" s="145"/>
      <c r="M124" s="150"/>
      <c r="N124" s="151"/>
      <c r="O124" s="151"/>
      <c r="P124" s="152">
        <f>P125+P128</f>
        <v>0</v>
      </c>
      <c r="Q124" s="151"/>
      <c r="R124" s="152">
        <f>R125+R128</f>
        <v>0</v>
      </c>
      <c r="S124" s="151"/>
      <c r="T124" s="153">
        <f>T125+T128</f>
        <v>2.6415000000000002</v>
      </c>
      <c r="AR124" s="146" t="s">
        <v>87</v>
      </c>
      <c r="AT124" s="154" t="s">
        <v>78</v>
      </c>
      <c r="AU124" s="154" t="s">
        <v>79</v>
      </c>
      <c r="AY124" s="146" t="s">
        <v>196</v>
      </c>
      <c r="BK124" s="155">
        <f>BK125+BK128</f>
        <v>0</v>
      </c>
    </row>
    <row r="125" spans="1:65" s="12" customFormat="1" ht="22.9" customHeight="1">
      <c r="B125" s="145"/>
      <c r="D125" s="146" t="s">
        <v>78</v>
      </c>
      <c r="E125" s="156" t="s">
        <v>237</v>
      </c>
      <c r="F125" s="156" t="s">
        <v>518</v>
      </c>
      <c r="I125" s="148"/>
      <c r="J125" s="157">
        <f>BK125</f>
        <v>0</v>
      </c>
      <c r="L125" s="145"/>
      <c r="M125" s="150"/>
      <c r="N125" s="151"/>
      <c r="O125" s="151"/>
      <c r="P125" s="152">
        <f>SUM(P126:P127)</f>
        <v>0</v>
      </c>
      <c r="Q125" s="151"/>
      <c r="R125" s="152">
        <f>SUM(R126:R127)</f>
        <v>0</v>
      </c>
      <c r="S125" s="151"/>
      <c r="T125" s="153">
        <f>SUM(T126:T127)</f>
        <v>2.6415000000000002</v>
      </c>
      <c r="AR125" s="146" t="s">
        <v>87</v>
      </c>
      <c r="AT125" s="154" t="s">
        <v>78</v>
      </c>
      <c r="AU125" s="154" t="s">
        <v>87</v>
      </c>
      <c r="AY125" s="146" t="s">
        <v>196</v>
      </c>
      <c r="BK125" s="155">
        <f>SUM(BK126:BK127)</f>
        <v>0</v>
      </c>
    </row>
    <row r="126" spans="1:65" s="2" customFormat="1" ht="16.5" customHeight="1">
      <c r="A126" s="29"/>
      <c r="B126" s="158"/>
      <c r="C126" s="159" t="s">
        <v>87</v>
      </c>
      <c r="D126" s="159" t="s">
        <v>199</v>
      </c>
      <c r="E126" s="160" t="s">
        <v>1336</v>
      </c>
      <c r="F126" s="161" t="s">
        <v>1337</v>
      </c>
      <c r="G126" s="162" t="s">
        <v>222</v>
      </c>
      <c r="H126" s="163">
        <v>67.5</v>
      </c>
      <c r="I126" s="164"/>
      <c r="J126" s="165">
        <f>ROUND(I126*H126,2)</f>
        <v>0</v>
      </c>
      <c r="K126" s="166"/>
      <c r="L126" s="30"/>
      <c r="M126" s="167" t="s">
        <v>1</v>
      </c>
      <c r="N126" s="168" t="s">
        <v>45</v>
      </c>
      <c r="O126" s="55"/>
      <c r="P126" s="169">
        <f>O126*H126</f>
        <v>0</v>
      </c>
      <c r="Q126" s="169">
        <v>0</v>
      </c>
      <c r="R126" s="169">
        <f>Q126*H126</f>
        <v>0</v>
      </c>
      <c r="S126" s="169">
        <v>3.6999999999999998E-2</v>
      </c>
      <c r="T126" s="170">
        <f>S126*H126</f>
        <v>2.4975000000000001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71" t="s">
        <v>203</v>
      </c>
      <c r="AT126" s="171" t="s">
        <v>199</v>
      </c>
      <c r="AU126" s="171" t="s">
        <v>204</v>
      </c>
      <c r="AY126" s="14" t="s">
        <v>196</v>
      </c>
      <c r="BE126" s="172">
        <f>IF(N126="základní",J126,0)</f>
        <v>0</v>
      </c>
      <c r="BF126" s="172">
        <f>IF(N126="snížená",J126,0)</f>
        <v>0</v>
      </c>
      <c r="BG126" s="172">
        <f>IF(N126="zákl. přenesená",J126,0)</f>
        <v>0</v>
      </c>
      <c r="BH126" s="172">
        <f>IF(N126="sníž. přenesená",J126,0)</f>
        <v>0</v>
      </c>
      <c r="BI126" s="172">
        <f>IF(N126="nulová",J126,0)</f>
        <v>0</v>
      </c>
      <c r="BJ126" s="14" t="s">
        <v>204</v>
      </c>
      <c r="BK126" s="172">
        <f>ROUND(I126*H126,2)</f>
        <v>0</v>
      </c>
      <c r="BL126" s="14" t="s">
        <v>203</v>
      </c>
      <c r="BM126" s="171" t="s">
        <v>1338</v>
      </c>
    </row>
    <row r="127" spans="1:65" s="2" customFormat="1" ht="16.5" customHeight="1">
      <c r="A127" s="29"/>
      <c r="B127" s="158"/>
      <c r="C127" s="159" t="s">
        <v>204</v>
      </c>
      <c r="D127" s="159" t="s">
        <v>199</v>
      </c>
      <c r="E127" s="160" t="s">
        <v>1339</v>
      </c>
      <c r="F127" s="161" t="s">
        <v>1340</v>
      </c>
      <c r="G127" s="162" t="s">
        <v>512</v>
      </c>
      <c r="H127" s="163">
        <v>144</v>
      </c>
      <c r="I127" s="164"/>
      <c r="J127" s="165">
        <f>ROUND(I127*H127,2)</f>
        <v>0</v>
      </c>
      <c r="K127" s="166"/>
      <c r="L127" s="30"/>
      <c r="M127" s="167" t="s">
        <v>1</v>
      </c>
      <c r="N127" s="168" t="s">
        <v>45</v>
      </c>
      <c r="O127" s="55"/>
      <c r="P127" s="169">
        <f>O127*H127</f>
        <v>0</v>
      </c>
      <c r="Q127" s="169">
        <v>0</v>
      </c>
      <c r="R127" s="169">
        <f>Q127*H127</f>
        <v>0</v>
      </c>
      <c r="S127" s="169">
        <v>1E-3</v>
      </c>
      <c r="T127" s="170">
        <f>S127*H127</f>
        <v>0.14400000000000002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1" t="s">
        <v>203</v>
      </c>
      <c r="AT127" s="171" t="s">
        <v>199</v>
      </c>
      <c r="AU127" s="171" t="s">
        <v>204</v>
      </c>
      <c r="AY127" s="14" t="s">
        <v>196</v>
      </c>
      <c r="BE127" s="172">
        <f>IF(N127="základní",J127,0)</f>
        <v>0</v>
      </c>
      <c r="BF127" s="172">
        <f>IF(N127="snížená",J127,0)</f>
        <v>0</v>
      </c>
      <c r="BG127" s="172">
        <f>IF(N127="zákl. přenesená",J127,0)</f>
        <v>0</v>
      </c>
      <c r="BH127" s="172">
        <f>IF(N127="sníž. přenesená",J127,0)</f>
        <v>0</v>
      </c>
      <c r="BI127" s="172">
        <f>IF(N127="nulová",J127,0)</f>
        <v>0</v>
      </c>
      <c r="BJ127" s="14" t="s">
        <v>204</v>
      </c>
      <c r="BK127" s="172">
        <f>ROUND(I127*H127,2)</f>
        <v>0</v>
      </c>
      <c r="BL127" s="14" t="s">
        <v>203</v>
      </c>
      <c r="BM127" s="171" t="s">
        <v>1341</v>
      </c>
    </row>
    <row r="128" spans="1:65" s="12" customFormat="1" ht="22.9" customHeight="1">
      <c r="B128" s="145"/>
      <c r="D128" s="146" t="s">
        <v>78</v>
      </c>
      <c r="E128" s="156" t="s">
        <v>756</v>
      </c>
      <c r="F128" s="156" t="s">
        <v>757</v>
      </c>
      <c r="I128" s="148"/>
      <c r="J128" s="157">
        <f>BK128</f>
        <v>0</v>
      </c>
      <c r="L128" s="145"/>
      <c r="M128" s="150"/>
      <c r="N128" s="151"/>
      <c r="O128" s="151"/>
      <c r="P128" s="152">
        <f>SUM(P129:P133)</f>
        <v>0</v>
      </c>
      <c r="Q128" s="151"/>
      <c r="R128" s="152">
        <f>SUM(R129:R133)</f>
        <v>0</v>
      </c>
      <c r="S128" s="151"/>
      <c r="T128" s="153">
        <f>SUM(T129:T133)</f>
        <v>0</v>
      </c>
      <c r="AR128" s="146" t="s">
        <v>87</v>
      </c>
      <c r="AT128" s="154" t="s">
        <v>78</v>
      </c>
      <c r="AU128" s="154" t="s">
        <v>87</v>
      </c>
      <c r="AY128" s="146" t="s">
        <v>196</v>
      </c>
      <c r="BK128" s="155">
        <f>SUM(BK129:BK133)</f>
        <v>0</v>
      </c>
    </row>
    <row r="129" spans="1:65" s="2" customFormat="1" ht="16.5" customHeight="1">
      <c r="A129" s="29"/>
      <c r="B129" s="158"/>
      <c r="C129" s="159" t="s">
        <v>197</v>
      </c>
      <c r="D129" s="159" t="s">
        <v>199</v>
      </c>
      <c r="E129" s="160" t="s">
        <v>759</v>
      </c>
      <c r="F129" s="161" t="s">
        <v>760</v>
      </c>
      <c r="G129" s="162" t="s">
        <v>212</v>
      </c>
      <c r="H129" s="163">
        <v>27.771999999999998</v>
      </c>
      <c r="I129" s="164"/>
      <c r="J129" s="165">
        <f>ROUND(I129*H129,2)</f>
        <v>0</v>
      </c>
      <c r="K129" s="166"/>
      <c r="L129" s="30"/>
      <c r="M129" s="167" t="s">
        <v>1</v>
      </c>
      <c r="N129" s="168" t="s">
        <v>45</v>
      </c>
      <c r="O129" s="55"/>
      <c r="P129" s="169">
        <f>O129*H129</f>
        <v>0</v>
      </c>
      <c r="Q129" s="169">
        <v>0</v>
      </c>
      <c r="R129" s="169">
        <f>Q129*H129</f>
        <v>0</v>
      </c>
      <c r="S129" s="169">
        <v>0</v>
      </c>
      <c r="T129" s="170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1" t="s">
        <v>203</v>
      </c>
      <c r="AT129" s="171" t="s">
        <v>199</v>
      </c>
      <c r="AU129" s="171" t="s">
        <v>204</v>
      </c>
      <c r="AY129" s="14" t="s">
        <v>196</v>
      </c>
      <c r="BE129" s="172">
        <f>IF(N129="základní",J129,0)</f>
        <v>0</v>
      </c>
      <c r="BF129" s="172">
        <f>IF(N129="snížená",J129,0)</f>
        <v>0</v>
      </c>
      <c r="BG129" s="172">
        <f>IF(N129="zákl. přenesená",J129,0)</f>
        <v>0</v>
      </c>
      <c r="BH129" s="172">
        <f>IF(N129="sníž. přenesená",J129,0)</f>
        <v>0</v>
      </c>
      <c r="BI129" s="172">
        <f>IF(N129="nulová",J129,0)</f>
        <v>0</v>
      </c>
      <c r="BJ129" s="14" t="s">
        <v>204</v>
      </c>
      <c r="BK129" s="172">
        <f>ROUND(I129*H129,2)</f>
        <v>0</v>
      </c>
      <c r="BL129" s="14" t="s">
        <v>203</v>
      </c>
      <c r="BM129" s="171" t="s">
        <v>1342</v>
      </c>
    </row>
    <row r="130" spans="1:65" s="2" customFormat="1" ht="16.5" customHeight="1">
      <c r="A130" s="29"/>
      <c r="B130" s="158"/>
      <c r="C130" s="159" t="s">
        <v>203</v>
      </c>
      <c r="D130" s="159" t="s">
        <v>199</v>
      </c>
      <c r="E130" s="160" t="s">
        <v>763</v>
      </c>
      <c r="F130" s="161" t="s">
        <v>764</v>
      </c>
      <c r="G130" s="162" t="s">
        <v>212</v>
      </c>
      <c r="H130" s="163">
        <v>27.771999999999998</v>
      </c>
      <c r="I130" s="164"/>
      <c r="J130" s="165">
        <f>ROUND(I130*H130,2)</f>
        <v>0</v>
      </c>
      <c r="K130" s="166"/>
      <c r="L130" s="30"/>
      <c r="M130" s="167" t="s">
        <v>1</v>
      </c>
      <c r="N130" s="168" t="s">
        <v>45</v>
      </c>
      <c r="O130" s="55"/>
      <c r="P130" s="169">
        <f>O130*H130</f>
        <v>0</v>
      </c>
      <c r="Q130" s="169">
        <v>0</v>
      </c>
      <c r="R130" s="169">
        <f>Q130*H130</f>
        <v>0</v>
      </c>
      <c r="S130" s="169">
        <v>0</v>
      </c>
      <c r="T130" s="170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1" t="s">
        <v>203</v>
      </c>
      <c r="AT130" s="171" t="s">
        <v>199</v>
      </c>
      <c r="AU130" s="171" t="s">
        <v>204</v>
      </c>
      <c r="AY130" s="14" t="s">
        <v>196</v>
      </c>
      <c r="BE130" s="172">
        <f>IF(N130="základní",J130,0)</f>
        <v>0</v>
      </c>
      <c r="BF130" s="172">
        <f>IF(N130="snížená",J130,0)</f>
        <v>0</v>
      </c>
      <c r="BG130" s="172">
        <f>IF(N130="zákl. přenesená",J130,0)</f>
        <v>0</v>
      </c>
      <c r="BH130" s="172">
        <f>IF(N130="sníž. přenesená",J130,0)</f>
        <v>0</v>
      </c>
      <c r="BI130" s="172">
        <f>IF(N130="nulová",J130,0)</f>
        <v>0</v>
      </c>
      <c r="BJ130" s="14" t="s">
        <v>204</v>
      </c>
      <c r="BK130" s="172">
        <f>ROUND(I130*H130,2)</f>
        <v>0</v>
      </c>
      <c r="BL130" s="14" t="s">
        <v>203</v>
      </c>
      <c r="BM130" s="171" t="s">
        <v>1343</v>
      </c>
    </row>
    <row r="131" spans="1:65" s="2" customFormat="1" ht="16.5" customHeight="1">
      <c r="A131" s="29"/>
      <c r="B131" s="158"/>
      <c r="C131" s="159" t="s">
        <v>219</v>
      </c>
      <c r="D131" s="159" t="s">
        <v>199</v>
      </c>
      <c r="E131" s="160" t="s">
        <v>767</v>
      </c>
      <c r="F131" s="161" t="s">
        <v>768</v>
      </c>
      <c r="G131" s="162" t="s">
        <v>212</v>
      </c>
      <c r="H131" s="163">
        <v>249.94800000000001</v>
      </c>
      <c r="I131" s="164"/>
      <c r="J131" s="165">
        <f>ROUND(I131*H131,2)</f>
        <v>0</v>
      </c>
      <c r="K131" s="166"/>
      <c r="L131" s="30"/>
      <c r="M131" s="167" t="s">
        <v>1</v>
      </c>
      <c r="N131" s="168" t="s">
        <v>45</v>
      </c>
      <c r="O131" s="55"/>
      <c r="P131" s="169">
        <f>O131*H131</f>
        <v>0</v>
      </c>
      <c r="Q131" s="169">
        <v>0</v>
      </c>
      <c r="R131" s="169">
        <f>Q131*H131</f>
        <v>0</v>
      </c>
      <c r="S131" s="169">
        <v>0</v>
      </c>
      <c r="T131" s="170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1" t="s">
        <v>203</v>
      </c>
      <c r="AT131" s="171" t="s">
        <v>199</v>
      </c>
      <c r="AU131" s="171" t="s">
        <v>204</v>
      </c>
      <c r="AY131" s="14" t="s">
        <v>196</v>
      </c>
      <c r="BE131" s="172">
        <f>IF(N131="základní",J131,0)</f>
        <v>0</v>
      </c>
      <c r="BF131" s="172">
        <f>IF(N131="snížená",J131,0)</f>
        <v>0</v>
      </c>
      <c r="BG131" s="172">
        <f>IF(N131="zákl. přenesená",J131,0)</f>
        <v>0</v>
      </c>
      <c r="BH131" s="172">
        <f>IF(N131="sníž. přenesená",J131,0)</f>
        <v>0</v>
      </c>
      <c r="BI131" s="172">
        <f>IF(N131="nulová",J131,0)</f>
        <v>0</v>
      </c>
      <c r="BJ131" s="14" t="s">
        <v>204</v>
      </c>
      <c r="BK131" s="172">
        <f>ROUND(I131*H131,2)</f>
        <v>0</v>
      </c>
      <c r="BL131" s="14" t="s">
        <v>203</v>
      </c>
      <c r="BM131" s="171" t="s">
        <v>1344</v>
      </c>
    </row>
    <row r="132" spans="1:65" s="2" customFormat="1" ht="16.5" customHeight="1">
      <c r="A132" s="29"/>
      <c r="B132" s="158"/>
      <c r="C132" s="159" t="s">
        <v>224</v>
      </c>
      <c r="D132" s="159" t="s">
        <v>199</v>
      </c>
      <c r="E132" s="160" t="s">
        <v>1345</v>
      </c>
      <c r="F132" s="161" t="s">
        <v>1346</v>
      </c>
      <c r="G132" s="162" t="s">
        <v>212</v>
      </c>
      <c r="H132" s="163">
        <v>81.638000000000005</v>
      </c>
      <c r="I132" s="164"/>
      <c r="J132" s="165">
        <f>ROUND(I132*H132,2)</f>
        <v>0</v>
      </c>
      <c r="K132" s="166"/>
      <c r="L132" s="30"/>
      <c r="M132" s="167" t="s">
        <v>1</v>
      </c>
      <c r="N132" s="168" t="s">
        <v>45</v>
      </c>
      <c r="O132" s="55"/>
      <c r="P132" s="169">
        <f>O132*H132</f>
        <v>0</v>
      </c>
      <c r="Q132" s="169">
        <v>0</v>
      </c>
      <c r="R132" s="169">
        <f>Q132*H132</f>
        <v>0</v>
      </c>
      <c r="S132" s="169">
        <v>0</v>
      </c>
      <c r="T132" s="170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1" t="s">
        <v>203</v>
      </c>
      <c r="AT132" s="171" t="s">
        <v>199</v>
      </c>
      <c r="AU132" s="171" t="s">
        <v>204</v>
      </c>
      <c r="AY132" s="14" t="s">
        <v>196</v>
      </c>
      <c r="BE132" s="172">
        <f>IF(N132="základní",J132,0)</f>
        <v>0</v>
      </c>
      <c r="BF132" s="172">
        <f>IF(N132="snížená",J132,0)</f>
        <v>0</v>
      </c>
      <c r="BG132" s="172">
        <f>IF(N132="zákl. přenesená",J132,0)</f>
        <v>0</v>
      </c>
      <c r="BH132" s="172">
        <f>IF(N132="sníž. přenesená",J132,0)</f>
        <v>0</v>
      </c>
      <c r="BI132" s="172">
        <f>IF(N132="nulová",J132,0)</f>
        <v>0</v>
      </c>
      <c r="BJ132" s="14" t="s">
        <v>204</v>
      </c>
      <c r="BK132" s="172">
        <f>ROUND(I132*H132,2)</f>
        <v>0</v>
      </c>
      <c r="BL132" s="14" t="s">
        <v>203</v>
      </c>
      <c r="BM132" s="171" t="s">
        <v>1347</v>
      </c>
    </row>
    <row r="133" spans="1:65" s="2" customFormat="1" ht="16.5" customHeight="1">
      <c r="A133" s="29"/>
      <c r="B133" s="158"/>
      <c r="C133" s="159" t="s">
        <v>228</v>
      </c>
      <c r="D133" s="159" t="s">
        <v>199</v>
      </c>
      <c r="E133" s="160" t="s">
        <v>1348</v>
      </c>
      <c r="F133" s="161" t="s">
        <v>1349</v>
      </c>
      <c r="G133" s="162" t="s">
        <v>212</v>
      </c>
      <c r="H133" s="163">
        <v>4.8710000000000004</v>
      </c>
      <c r="I133" s="164"/>
      <c r="J133" s="165">
        <f>ROUND(I133*H133,2)</f>
        <v>0</v>
      </c>
      <c r="K133" s="166"/>
      <c r="L133" s="30"/>
      <c r="M133" s="167" t="s">
        <v>1</v>
      </c>
      <c r="N133" s="168" t="s">
        <v>45</v>
      </c>
      <c r="O133" s="55"/>
      <c r="P133" s="169">
        <f>O133*H133</f>
        <v>0</v>
      </c>
      <c r="Q133" s="169">
        <v>0</v>
      </c>
      <c r="R133" s="169">
        <f>Q133*H133</f>
        <v>0</v>
      </c>
      <c r="S133" s="169">
        <v>0</v>
      </c>
      <c r="T133" s="170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1" t="s">
        <v>203</v>
      </c>
      <c r="AT133" s="171" t="s">
        <v>199</v>
      </c>
      <c r="AU133" s="171" t="s">
        <v>204</v>
      </c>
      <c r="AY133" s="14" t="s">
        <v>196</v>
      </c>
      <c r="BE133" s="172">
        <f>IF(N133="základní",J133,0)</f>
        <v>0</v>
      </c>
      <c r="BF133" s="172">
        <f>IF(N133="snížená",J133,0)</f>
        <v>0</v>
      </c>
      <c r="BG133" s="172">
        <f>IF(N133="zákl. přenesená",J133,0)</f>
        <v>0</v>
      </c>
      <c r="BH133" s="172">
        <f>IF(N133="sníž. přenesená",J133,0)</f>
        <v>0</v>
      </c>
      <c r="BI133" s="172">
        <f>IF(N133="nulová",J133,0)</f>
        <v>0</v>
      </c>
      <c r="BJ133" s="14" t="s">
        <v>204</v>
      </c>
      <c r="BK133" s="172">
        <f>ROUND(I133*H133,2)</f>
        <v>0</v>
      </c>
      <c r="BL133" s="14" t="s">
        <v>203</v>
      </c>
      <c r="BM133" s="171" t="s">
        <v>1350</v>
      </c>
    </row>
    <row r="134" spans="1:65" s="12" customFormat="1" ht="25.9" customHeight="1">
      <c r="B134" s="145"/>
      <c r="D134" s="146" t="s">
        <v>78</v>
      </c>
      <c r="E134" s="147" t="s">
        <v>776</v>
      </c>
      <c r="F134" s="147" t="s">
        <v>777</v>
      </c>
      <c r="I134" s="148"/>
      <c r="J134" s="149">
        <f>BK134</f>
        <v>0</v>
      </c>
      <c r="L134" s="145"/>
      <c r="M134" s="150"/>
      <c r="N134" s="151"/>
      <c r="O134" s="151"/>
      <c r="P134" s="152">
        <f>P135+P152+P155</f>
        <v>0</v>
      </c>
      <c r="Q134" s="151"/>
      <c r="R134" s="152">
        <f>R135+R152+R155</f>
        <v>7.3717279999999992</v>
      </c>
      <c r="S134" s="151"/>
      <c r="T134" s="153">
        <f>T135+T152+T155</f>
        <v>25.13043</v>
      </c>
      <c r="AR134" s="146" t="s">
        <v>204</v>
      </c>
      <c r="AT134" s="154" t="s">
        <v>78</v>
      </c>
      <c r="AU134" s="154" t="s">
        <v>79</v>
      </c>
      <c r="AY134" s="146" t="s">
        <v>196</v>
      </c>
      <c r="BK134" s="155">
        <f>BK135+BK152+BK155</f>
        <v>0</v>
      </c>
    </row>
    <row r="135" spans="1:65" s="12" customFormat="1" ht="22.9" customHeight="1">
      <c r="B135" s="145"/>
      <c r="D135" s="146" t="s">
        <v>78</v>
      </c>
      <c r="E135" s="156" t="s">
        <v>1206</v>
      </c>
      <c r="F135" s="156" t="s">
        <v>1207</v>
      </c>
      <c r="I135" s="148"/>
      <c r="J135" s="157">
        <f>BK135</f>
        <v>0</v>
      </c>
      <c r="L135" s="145"/>
      <c r="M135" s="150"/>
      <c r="N135" s="151"/>
      <c r="O135" s="151"/>
      <c r="P135" s="152">
        <f>SUM(P136:P151)</f>
        <v>0</v>
      </c>
      <c r="Q135" s="151"/>
      <c r="R135" s="152">
        <f>SUM(R136:R151)</f>
        <v>6.6076099999999993</v>
      </c>
      <c r="S135" s="151"/>
      <c r="T135" s="153">
        <f>SUM(T136:T151)</f>
        <v>20.259630000000001</v>
      </c>
      <c r="AR135" s="146" t="s">
        <v>204</v>
      </c>
      <c r="AT135" s="154" t="s">
        <v>78</v>
      </c>
      <c r="AU135" s="154" t="s">
        <v>87</v>
      </c>
      <c r="AY135" s="146" t="s">
        <v>196</v>
      </c>
      <c r="BK135" s="155">
        <f>SUM(BK136:BK151)</f>
        <v>0</v>
      </c>
    </row>
    <row r="136" spans="1:65" s="2" customFormat="1" ht="16.5" customHeight="1">
      <c r="A136" s="29"/>
      <c r="B136" s="158"/>
      <c r="C136" s="159" t="s">
        <v>217</v>
      </c>
      <c r="D136" s="159" t="s">
        <v>199</v>
      </c>
      <c r="E136" s="160" t="s">
        <v>1351</v>
      </c>
      <c r="F136" s="161" t="s">
        <v>1352</v>
      </c>
      <c r="G136" s="162" t="s">
        <v>208</v>
      </c>
      <c r="H136" s="163">
        <v>21.524999999999999</v>
      </c>
      <c r="I136" s="164"/>
      <c r="J136" s="165">
        <f t="shared" ref="J136:J151" si="0">ROUND(I136*H136,2)</f>
        <v>0</v>
      </c>
      <c r="K136" s="166"/>
      <c r="L136" s="30"/>
      <c r="M136" s="167" t="s">
        <v>1</v>
      </c>
      <c r="N136" s="168" t="s">
        <v>45</v>
      </c>
      <c r="O136" s="55"/>
      <c r="P136" s="169">
        <f t="shared" ref="P136:P151" si="1">O136*H136</f>
        <v>0</v>
      </c>
      <c r="Q136" s="169">
        <v>0</v>
      </c>
      <c r="R136" s="169">
        <f t="shared" ref="R136:R151" si="2">Q136*H136</f>
        <v>0</v>
      </c>
      <c r="S136" s="169">
        <v>1.7999999999999999E-2</v>
      </c>
      <c r="T136" s="170">
        <f t="shared" ref="T136:T151" si="3">S136*H136</f>
        <v>0.38744999999999996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1" t="s">
        <v>265</v>
      </c>
      <c r="AT136" s="171" t="s">
        <v>199</v>
      </c>
      <c r="AU136" s="171" t="s">
        <v>204</v>
      </c>
      <c r="AY136" s="14" t="s">
        <v>196</v>
      </c>
      <c r="BE136" s="172">
        <f t="shared" ref="BE136:BE151" si="4">IF(N136="základní",J136,0)</f>
        <v>0</v>
      </c>
      <c r="BF136" s="172">
        <f t="shared" ref="BF136:BF151" si="5">IF(N136="snížená",J136,0)</f>
        <v>0</v>
      </c>
      <c r="BG136" s="172">
        <f t="shared" ref="BG136:BG151" si="6">IF(N136="zákl. přenesená",J136,0)</f>
        <v>0</v>
      </c>
      <c r="BH136" s="172">
        <f t="shared" ref="BH136:BH151" si="7">IF(N136="sníž. přenesená",J136,0)</f>
        <v>0</v>
      </c>
      <c r="BI136" s="172">
        <f t="shared" ref="BI136:BI151" si="8">IF(N136="nulová",J136,0)</f>
        <v>0</v>
      </c>
      <c r="BJ136" s="14" t="s">
        <v>204</v>
      </c>
      <c r="BK136" s="172">
        <f t="shared" ref="BK136:BK151" si="9">ROUND(I136*H136,2)</f>
        <v>0</v>
      </c>
      <c r="BL136" s="14" t="s">
        <v>265</v>
      </c>
      <c r="BM136" s="171" t="s">
        <v>1353</v>
      </c>
    </row>
    <row r="137" spans="1:65" s="2" customFormat="1" ht="16.5" customHeight="1">
      <c r="A137" s="29"/>
      <c r="B137" s="158"/>
      <c r="C137" s="159" t="s">
        <v>237</v>
      </c>
      <c r="D137" s="159" t="s">
        <v>199</v>
      </c>
      <c r="E137" s="160" t="s">
        <v>1354</v>
      </c>
      <c r="F137" s="161" t="s">
        <v>1355</v>
      </c>
      <c r="G137" s="162" t="s">
        <v>512</v>
      </c>
      <c r="H137" s="163">
        <v>36</v>
      </c>
      <c r="I137" s="164"/>
      <c r="J137" s="165">
        <f t="shared" si="0"/>
        <v>0</v>
      </c>
      <c r="K137" s="166"/>
      <c r="L137" s="30"/>
      <c r="M137" s="167" t="s">
        <v>1</v>
      </c>
      <c r="N137" s="168" t="s">
        <v>45</v>
      </c>
      <c r="O137" s="55"/>
      <c r="P137" s="169">
        <f t="shared" si="1"/>
        <v>0</v>
      </c>
      <c r="Q137" s="169">
        <v>7.7660000000000007E-2</v>
      </c>
      <c r="R137" s="169">
        <f t="shared" si="2"/>
        <v>2.7957600000000005</v>
      </c>
      <c r="S137" s="169">
        <v>0</v>
      </c>
      <c r="T137" s="170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1" t="s">
        <v>265</v>
      </c>
      <c r="AT137" s="171" t="s">
        <v>199</v>
      </c>
      <c r="AU137" s="171" t="s">
        <v>204</v>
      </c>
      <c r="AY137" s="14" t="s">
        <v>196</v>
      </c>
      <c r="BE137" s="172">
        <f t="shared" si="4"/>
        <v>0</v>
      </c>
      <c r="BF137" s="172">
        <f t="shared" si="5"/>
        <v>0</v>
      </c>
      <c r="BG137" s="172">
        <f t="shared" si="6"/>
        <v>0</v>
      </c>
      <c r="BH137" s="172">
        <f t="shared" si="7"/>
        <v>0</v>
      </c>
      <c r="BI137" s="172">
        <f t="shared" si="8"/>
        <v>0</v>
      </c>
      <c r="BJ137" s="14" t="s">
        <v>204</v>
      </c>
      <c r="BK137" s="172">
        <f t="shared" si="9"/>
        <v>0</v>
      </c>
      <c r="BL137" s="14" t="s">
        <v>265</v>
      </c>
      <c r="BM137" s="171" t="s">
        <v>1356</v>
      </c>
    </row>
    <row r="138" spans="1:65" s="2" customFormat="1" ht="16.5" customHeight="1">
      <c r="A138" s="29"/>
      <c r="B138" s="158"/>
      <c r="C138" s="159" t="s">
        <v>241</v>
      </c>
      <c r="D138" s="159" t="s">
        <v>199</v>
      </c>
      <c r="E138" s="160" t="s">
        <v>1357</v>
      </c>
      <c r="F138" s="161" t="s">
        <v>1358</v>
      </c>
      <c r="G138" s="162" t="s">
        <v>512</v>
      </c>
      <c r="H138" s="163">
        <v>36</v>
      </c>
      <c r="I138" s="164"/>
      <c r="J138" s="165">
        <f t="shared" si="0"/>
        <v>0</v>
      </c>
      <c r="K138" s="166"/>
      <c r="L138" s="30"/>
      <c r="M138" s="167" t="s">
        <v>1</v>
      </c>
      <c r="N138" s="168" t="s">
        <v>45</v>
      </c>
      <c r="O138" s="55"/>
      <c r="P138" s="169">
        <f t="shared" si="1"/>
        <v>0</v>
      </c>
      <c r="Q138" s="169">
        <v>5.126E-2</v>
      </c>
      <c r="R138" s="169">
        <f t="shared" si="2"/>
        <v>1.8453599999999999</v>
      </c>
      <c r="S138" s="169">
        <v>0</v>
      </c>
      <c r="T138" s="170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1" t="s">
        <v>265</v>
      </c>
      <c r="AT138" s="171" t="s">
        <v>199</v>
      </c>
      <c r="AU138" s="171" t="s">
        <v>204</v>
      </c>
      <c r="AY138" s="14" t="s">
        <v>196</v>
      </c>
      <c r="BE138" s="172">
        <f t="shared" si="4"/>
        <v>0</v>
      </c>
      <c r="BF138" s="172">
        <f t="shared" si="5"/>
        <v>0</v>
      </c>
      <c r="BG138" s="172">
        <f t="shared" si="6"/>
        <v>0</v>
      </c>
      <c r="BH138" s="172">
        <f t="shared" si="7"/>
        <v>0</v>
      </c>
      <c r="BI138" s="172">
        <f t="shared" si="8"/>
        <v>0</v>
      </c>
      <c r="BJ138" s="14" t="s">
        <v>204</v>
      </c>
      <c r="BK138" s="172">
        <f t="shared" si="9"/>
        <v>0</v>
      </c>
      <c r="BL138" s="14" t="s">
        <v>265</v>
      </c>
      <c r="BM138" s="171" t="s">
        <v>1359</v>
      </c>
    </row>
    <row r="139" spans="1:65" s="2" customFormat="1" ht="21.75" customHeight="1">
      <c r="A139" s="29"/>
      <c r="B139" s="158"/>
      <c r="C139" s="159" t="s">
        <v>245</v>
      </c>
      <c r="D139" s="159" t="s">
        <v>199</v>
      </c>
      <c r="E139" s="160" t="s">
        <v>1360</v>
      </c>
      <c r="F139" s="161" t="s">
        <v>1361</v>
      </c>
      <c r="G139" s="162" t="s">
        <v>512</v>
      </c>
      <c r="H139" s="163">
        <v>3</v>
      </c>
      <c r="I139" s="164"/>
      <c r="J139" s="165">
        <f t="shared" si="0"/>
        <v>0</v>
      </c>
      <c r="K139" s="166"/>
      <c r="L139" s="30"/>
      <c r="M139" s="167" t="s">
        <v>1</v>
      </c>
      <c r="N139" s="168" t="s">
        <v>45</v>
      </c>
      <c r="O139" s="55"/>
      <c r="P139" s="169">
        <f t="shared" si="1"/>
        <v>0</v>
      </c>
      <c r="Q139" s="169">
        <v>0.35</v>
      </c>
      <c r="R139" s="169">
        <f t="shared" si="2"/>
        <v>1.0499999999999998</v>
      </c>
      <c r="S139" s="169">
        <v>0</v>
      </c>
      <c r="T139" s="170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1" t="s">
        <v>265</v>
      </c>
      <c r="AT139" s="171" t="s">
        <v>199</v>
      </c>
      <c r="AU139" s="171" t="s">
        <v>204</v>
      </c>
      <c r="AY139" s="14" t="s">
        <v>196</v>
      </c>
      <c r="BE139" s="172">
        <f t="shared" si="4"/>
        <v>0</v>
      </c>
      <c r="BF139" s="172">
        <f t="shared" si="5"/>
        <v>0</v>
      </c>
      <c r="BG139" s="172">
        <f t="shared" si="6"/>
        <v>0</v>
      </c>
      <c r="BH139" s="172">
        <f t="shared" si="7"/>
        <v>0</v>
      </c>
      <c r="BI139" s="172">
        <f t="shared" si="8"/>
        <v>0</v>
      </c>
      <c r="BJ139" s="14" t="s">
        <v>204</v>
      </c>
      <c r="BK139" s="172">
        <f t="shared" si="9"/>
        <v>0</v>
      </c>
      <c r="BL139" s="14" t="s">
        <v>265</v>
      </c>
      <c r="BM139" s="171" t="s">
        <v>1362</v>
      </c>
    </row>
    <row r="140" spans="1:65" s="2" customFormat="1" ht="16.5" customHeight="1">
      <c r="A140" s="29"/>
      <c r="B140" s="158"/>
      <c r="C140" s="159" t="s">
        <v>249</v>
      </c>
      <c r="D140" s="159" t="s">
        <v>199</v>
      </c>
      <c r="E140" s="160" t="s">
        <v>1363</v>
      </c>
      <c r="F140" s="161" t="s">
        <v>1364</v>
      </c>
      <c r="G140" s="162" t="s">
        <v>222</v>
      </c>
      <c r="H140" s="163">
        <v>226.8</v>
      </c>
      <c r="I140" s="164"/>
      <c r="J140" s="165">
        <f t="shared" si="0"/>
        <v>0</v>
      </c>
      <c r="K140" s="166"/>
      <c r="L140" s="30"/>
      <c r="M140" s="167" t="s">
        <v>1</v>
      </c>
      <c r="N140" s="168" t="s">
        <v>45</v>
      </c>
      <c r="O140" s="55"/>
      <c r="P140" s="169">
        <f t="shared" si="1"/>
        <v>0</v>
      </c>
      <c r="Q140" s="169">
        <v>0</v>
      </c>
      <c r="R140" s="169">
        <f t="shared" si="2"/>
        <v>0</v>
      </c>
      <c r="S140" s="169">
        <v>2.5000000000000001E-2</v>
      </c>
      <c r="T140" s="170">
        <f t="shared" si="3"/>
        <v>5.6700000000000008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1" t="s">
        <v>265</v>
      </c>
      <c r="AT140" s="171" t="s">
        <v>199</v>
      </c>
      <c r="AU140" s="171" t="s">
        <v>204</v>
      </c>
      <c r="AY140" s="14" t="s">
        <v>196</v>
      </c>
      <c r="BE140" s="172">
        <f t="shared" si="4"/>
        <v>0</v>
      </c>
      <c r="BF140" s="172">
        <f t="shared" si="5"/>
        <v>0</v>
      </c>
      <c r="BG140" s="172">
        <f t="shared" si="6"/>
        <v>0</v>
      </c>
      <c r="BH140" s="172">
        <f t="shared" si="7"/>
        <v>0</v>
      </c>
      <c r="BI140" s="172">
        <f t="shared" si="8"/>
        <v>0</v>
      </c>
      <c r="BJ140" s="14" t="s">
        <v>204</v>
      </c>
      <c r="BK140" s="172">
        <f t="shared" si="9"/>
        <v>0</v>
      </c>
      <c r="BL140" s="14" t="s">
        <v>265</v>
      </c>
      <c r="BM140" s="171" t="s">
        <v>1365</v>
      </c>
    </row>
    <row r="141" spans="1:65" s="2" customFormat="1" ht="16.5" customHeight="1">
      <c r="A141" s="29"/>
      <c r="B141" s="158"/>
      <c r="C141" s="159" t="s">
        <v>253</v>
      </c>
      <c r="D141" s="159" t="s">
        <v>199</v>
      </c>
      <c r="E141" s="160" t="s">
        <v>1366</v>
      </c>
      <c r="F141" s="161" t="s">
        <v>1367</v>
      </c>
      <c r="G141" s="162" t="s">
        <v>208</v>
      </c>
      <c r="H141" s="163">
        <v>234.203</v>
      </c>
      <c r="I141" s="164"/>
      <c r="J141" s="165">
        <f t="shared" si="0"/>
        <v>0</v>
      </c>
      <c r="K141" s="166"/>
      <c r="L141" s="30"/>
      <c r="M141" s="167" t="s">
        <v>1</v>
      </c>
      <c r="N141" s="168" t="s">
        <v>45</v>
      </c>
      <c r="O141" s="55"/>
      <c r="P141" s="169">
        <f t="shared" si="1"/>
        <v>0</v>
      </c>
      <c r="Q141" s="169">
        <v>0</v>
      </c>
      <c r="R141" s="169">
        <f t="shared" si="2"/>
        <v>0</v>
      </c>
      <c r="S141" s="169">
        <v>0.04</v>
      </c>
      <c r="T141" s="170">
        <f t="shared" si="3"/>
        <v>9.3681200000000011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1" t="s">
        <v>265</v>
      </c>
      <c r="AT141" s="171" t="s">
        <v>199</v>
      </c>
      <c r="AU141" s="171" t="s">
        <v>204</v>
      </c>
      <c r="AY141" s="14" t="s">
        <v>196</v>
      </c>
      <c r="BE141" s="172">
        <f t="shared" si="4"/>
        <v>0</v>
      </c>
      <c r="BF141" s="172">
        <f t="shared" si="5"/>
        <v>0</v>
      </c>
      <c r="BG141" s="172">
        <f t="shared" si="6"/>
        <v>0</v>
      </c>
      <c r="BH141" s="172">
        <f t="shared" si="7"/>
        <v>0</v>
      </c>
      <c r="BI141" s="172">
        <f t="shared" si="8"/>
        <v>0</v>
      </c>
      <c r="BJ141" s="14" t="s">
        <v>204</v>
      </c>
      <c r="BK141" s="172">
        <f t="shared" si="9"/>
        <v>0</v>
      </c>
      <c r="BL141" s="14" t="s">
        <v>265</v>
      </c>
      <c r="BM141" s="171" t="s">
        <v>1368</v>
      </c>
    </row>
    <row r="142" spans="1:65" s="2" customFormat="1" ht="16.5" customHeight="1">
      <c r="A142" s="29"/>
      <c r="B142" s="158"/>
      <c r="C142" s="159" t="s">
        <v>257</v>
      </c>
      <c r="D142" s="159" t="s">
        <v>199</v>
      </c>
      <c r="E142" s="160" t="s">
        <v>1369</v>
      </c>
      <c r="F142" s="161" t="s">
        <v>1370</v>
      </c>
      <c r="G142" s="162" t="s">
        <v>208</v>
      </c>
      <c r="H142" s="163">
        <v>234.203</v>
      </c>
      <c r="I142" s="164"/>
      <c r="J142" s="165">
        <f t="shared" si="0"/>
        <v>0</v>
      </c>
      <c r="K142" s="166"/>
      <c r="L142" s="30"/>
      <c r="M142" s="167" t="s">
        <v>1</v>
      </c>
      <c r="N142" s="168" t="s">
        <v>45</v>
      </c>
      <c r="O142" s="55"/>
      <c r="P142" s="169">
        <f t="shared" si="1"/>
        <v>0</v>
      </c>
      <c r="Q142" s="169">
        <v>0</v>
      </c>
      <c r="R142" s="169">
        <f t="shared" si="2"/>
        <v>0</v>
      </c>
      <c r="S142" s="169">
        <v>0.02</v>
      </c>
      <c r="T142" s="170">
        <f t="shared" si="3"/>
        <v>4.6840600000000006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1" t="s">
        <v>265</v>
      </c>
      <c r="AT142" s="171" t="s">
        <v>199</v>
      </c>
      <c r="AU142" s="171" t="s">
        <v>204</v>
      </c>
      <c r="AY142" s="14" t="s">
        <v>196</v>
      </c>
      <c r="BE142" s="172">
        <f t="shared" si="4"/>
        <v>0</v>
      </c>
      <c r="BF142" s="172">
        <f t="shared" si="5"/>
        <v>0</v>
      </c>
      <c r="BG142" s="172">
        <f t="shared" si="6"/>
        <v>0</v>
      </c>
      <c r="BH142" s="172">
        <f t="shared" si="7"/>
        <v>0</v>
      </c>
      <c r="BI142" s="172">
        <f t="shared" si="8"/>
        <v>0</v>
      </c>
      <c r="BJ142" s="14" t="s">
        <v>204</v>
      </c>
      <c r="BK142" s="172">
        <f t="shared" si="9"/>
        <v>0</v>
      </c>
      <c r="BL142" s="14" t="s">
        <v>265</v>
      </c>
      <c r="BM142" s="171" t="s">
        <v>1371</v>
      </c>
    </row>
    <row r="143" spans="1:65" s="2" customFormat="1" ht="16.5" customHeight="1">
      <c r="A143" s="29"/>
      <c r="B143" s="158"/>
      <c r="C143" s="159" t="s">
        <v>8</v>
      </c>
      <c r="D143" s="159" t="s">
        <v>199</v>
      </c>
      <c r="E143" s="160" t="s">
        <v>1372</v>
      </c>
      <c r="F143" s="161" t="s">
        <v>1373</v>
      </c>
      <c r="G143" s="162" t="s">
        <v>512</v>
      </c>
      <c r="H143" s="163">
        <v>6</v>
      </c>
      <c r="I143" s="164"/>
      <c r="J143" s="165">
        <f t="shared" si="0"/>
        <v>0</v>
      </c>
      <c r="K143" s="166"/>
      <c r="L143" s="30"/>
      <c r="M143" s="167" t="s">
        <v>1</v>
      </c>
      <c r="N143" s="168" t="s">
        <v>45</v>
      </c>
      <c r="O143" s="55"/>
      <c r="P143" s="169">
        <f t="shared" si="1"/>
        <v>0</v>
      </c>
      <c r="Q143" s="169">
        <v>5.1200000000000004E-3</v>
      </c>
      <c r="R143" s="169">
        <f t="shared" si="2"/>
        <v>3.0720000000000004E-2</v>
      </c>
      <c r="S143" s="169">
        <v>0</v>
      </c>
      <c r="T143" s="170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1" t="s">
        <v>265</v>
      </c>
      <c r="AT143" s="171" t="s">
        <v>199</v>
      </c>
      <c r="AU143" s="171" t="s">
        <v>204</v>
      </c>
      <c r="AY143" s="14" t="s">
        <v>196</v>
      </c>
      <c r="BE143" s="172">
        <f t="shared" si="4"/>
        <v>0</v>
      </c>
      <c r="BF143" s="172">
        <f t="shared" si="5"/>
        <v>0</v>
      </c>
      <c r="BG143" s="172">
        <f t="shared" si="6"/>
        <v>0</v>
      </c>
      <c r="BH143" s="172">
        <f t="shared" si="7"/>
        <v>0</v>
      </c>
      <c r="BI143" s="172">
        <f t="shared" si="8"/>
        <v>0</v>
      </c>
      <c r="BJ143" s="14" t="s">
        <v>204</v>
      </c>
      <c r="BK143" s="172">
        <f t="shared" si="9"/>
        <v>0</v>
      </c>
      <c r="BL143" s="14" t="s">
        <v>265</v>
      </c>
      <c r="BM143" s="171" t="s">
        <v>1374</v>
      </c>
    </row>
    <row r="144" spans="1:65" s="2" customFormat="1" ht="16.5" customHeight="1">
      <c r="A144" s="29"/>
      <c r="B144" s="158"/>
      <c r="C144" s="159" t="s">
        <v>265</v>
      </c>
      <c r="D144" s="159" t="s">
        <v>199</v>
      </c>
      <c r="E144" s="160" t="s">
        <v>1375</v>
      </c>
      <c r="F144" s="161" t="s">
        <v>1376</v>
      </c>
      <c r="G144" s="162" t="s">
        <v>512</v>
      </c>
      <c r="H144" s="163">
        <v>144</v>
      </c>
      <c r="I144" s="164"/>
      <c r="J144" s="165">
        <f t="shared" si="0"/>
        <v>0</v>
      </c>
      <c r="K144" s="166"/>
      <c r="L144" s="30"/>
      <c r="M144" s="167" t="s">
        <v>1</v>
      </c>
      <c r="N144" s="168" t="s">
        <v>45</v>
      </c>
      <c r="O144" s="55"/>
      <c r="P144" s="169">
        <f t="shared" si="1"/>
        <v>0</v>
      </c>
      <c r="Q144" s="169">
        <v>1E-3</v>
      </c>
      <c r="R144" s="169">
        <f t="shared" si="2"/>
        <v>0.14400000000000002</v>
      </c>
      <c r="S144" s="169">
        <v>0</v>
      </c>
      <c r="T144" s="170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1" t="s">
        <v>265</v>
      </c>
      <c r="AT144" s="171" t="s">
        <v>199</v>
      </c>
      <c r="AU144" s="171" t="s">
        <v>204</v>
      </c>
      <c r="AY144" s="14" t="s">
        <v>196</v>
      </c>
      <c r="BE144" s="172">
        <f t="shared" si="4"/>
        <v>0</v>
      </c>
      <c r="BF144" s="172">
        <f t="shared" si="5"/>
        <v>0</v>
      </c>
      <c r="BG144" s="172">
        <f t="shared" si="6"/>
        <v>0</v>
      </c>
      <c r="BH144" s="172">
        <f t="shared" si="7"/>
        <v>0</v>
      </c>
      <c r="BI144" s="172">
        <f t="shared" si="8"/>
        <v>0</v>
      </c>
      <c r="BJ144" s="14" t="s">
        <v>204</v>
      </c>
      <c r="BK144" s="172">
        <f t="shared" si="9"/>
        <v>0</v>
      </c>
      <c r="BL144" s="14" t="s">
        <v>265</v>
      </c>
      <c r="BM144" s="171" t="s">
        <v>1377</v>
      </c>
    </row>
    <row r="145" spans="1:65" s="2" customFormat="1" ht="16.5" customHeight="1">
      <c r="A145" s="29"/>
      <c r="B145" s="158"/>
      <c r="C145" s="159" t="s">
        <v>267</v>
      </c>
      <c r="D145" s="159" t="s">
        <v>199</v>
      </c>
      <c r="E145" s="160" t="s">
        <v>1378</v>
      </c>
      <c r="F145" s="161" t="s">
        <v>1379</v>
      </c>
      <c r="G145" s="162" t="s">
        <v>512</v>
      </c>
      <c r="H145" s="163">
        <v>3</v>
      </c>
      <c r="I145" s="164"/>
      <c r="J145" s="165">
        <f t="shared" si="0"/>
        <v>0</v>
      </c>
      <c r="K145" s="166"/>
      <c r="L145" s="30"/>
      <c r="M145" s="167" t="s">
        <v>1</v>
      </c>
      <c r="N145" s="168" t="s">
        <v>45</v>
      </c>
      <c r="O145" s="55"/>
      <c r="P145" s="169">
        <f t="shared" si="1"/>
        <v>0</v>
      </c>
      <c r="Q145" s="169">
        <v>9.1E-4</v>
      </c>
      <c r="R145" s="169">
        <f t="shared" si="2"/>
        <v>2.7299999999999998E-3</v>
      </c>
      <c r="S145" s="169">
        <v>0</v>
      </c>
      <c r="T145" s="170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1" t="s">
        <v>265</v>
      </c>
      <c r="AT145" s="171" t="s">
        <v>199</v>
      </c>
      <c r="AU145" s="171" t="s">
        <v>204</v>
      </c>
      <c r="AY145" s="14" t="s">
        <v>196</v>
      </c>
      <c r="BE145" s="172">
        <f t="shared" si="4"/>
        <v>0</v>
      </c>
      <c r="BF145" s="172">
        <f t="shared" si="5"/>
        <v>0</v>
      </c>
      <c r="BG145" s="172">
        <f t="shared" si="6"/>
        <v>0</v>
      </c>
      <c r="BH145" s="172">
        <f t="shared" si="7"/>
        <v>0</v>
      </c>
      <c r="BI145" s="172">
        <f t="shared" si="8"/>
        <v>0</v>
      </c>
      <c r="BJ145" s="14" t="s">
        <v>204</v>
      </c>
      <c r="BK145" s="172">
        <f t="shared" si="9"/>
        <v>0</v>
      </c>
      <c r="BL145" s="14" t="s">
        <v>265</v>
      </c>
      <c r="BM145" s="171" t="s">
        <v>1380</v>
      </c>
    </row>
    <row r="146" spans="1:65" s="2" customFormat="1" ht="21.75" customHeight="1">
      <c r="A146" s="29"/>
      <c r="B146" s="158"/>
      <c r="C146" s="159" t="s">
        <v>271</v>
      </c>
      <c r="D146" s="159" t="s">
        <v>199</v>
      </c>
      <c r="E146" s="160" t="s">
        <v>1381</v>
      </c>
      <c r="F146" s="161" t="s">
        <v>1382</v>
      </c>
      <c r="G146" s="162" t="s">
        <v>512</v>
      </c>
      <c r="H146" s="163">
        <v>1</v>
      </c>
      <c r="I146" s="164"/>
      <c r="J146" s="165">
        <f t="shared" si="0"/>
        <v>0</v>
      </c>
      <c r="K146" s="166"/>
      <c r="L146" s="30"/>
      <c r="M146" s="167" t="s">
        <v>1</v>
      </c>
      <c r="N146" s="168" t="s">
        <v>45</v>
      </c>
      <c r="O146" s="55"/>
      <c r="P146" s="169">
        <f t="shared" si="1"/>
        <v>0</v>
      </c>
      <c r="Q146" s="169">
        <v>0.03</v>
      </c>
      <c r="R146" s="169">
        <f t="shared" si="2"/>
        <v>0.03</v>
      </c>
      <c r="S146" s="169">
        <v>0</v>
      </c>
      <c r="T146" s="170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1" t="s">
        <v>265</v>
      </c>
      <c r="AT146" s="171" t="s">
        <v>199</v>
      </c>
      <c r="AU146" s="171" t="s">
        <v>204</v>
      </c>
      <c r="AY146" s="14" t="s">
        <v>196</v>
      </c>
      <c r="BE146" s="172">
        <f t="shared" si="4"/>
        <v>0</v>
      </c>
      <c r="BF146" s="172">
        <f t="shared" si="5"/>
        <v>0</v>
      </c>
      <c r="BG146" s="172">
        <f t="shared" si="6"/>
        <v>0</v>
      </c>
      <c r="BH146" s="172">
        <f t="shared" si="7"/>
        <v>0</v>
      </c>
      <c r="BI146" s="172">
        <f t="shared" si="8"/>
        <v>0</v>
      </c>
      <c r="BJ146" s="14" t="s">
        <v>204</v>
      </c>
      <c r="BK146" s="172">
        <f t="shared" si="9"/>
        <v>0</v>
      </c>
      <c r="BL146" s="14" t="s">
        <v>265</v>
      </c>
      <c r="BM146" s="171" t="s">
        <v>1383</v>
      </c>
    </row>
    <row r="147" spans="1:65" s="2" customFormat="1" ht="16.5" customHeight="1">
      <c r="A147" s="29"/>
      <c r="B147" s="158"/>
      <c r="C147" s="159" t="s">
        <v>275</v>
      </c>
      <c r="D147" s="159" t="s">
        <v>199</v>
      </c>
      <c r="E147" s="160" t="s">
        <v>1384</v>
      </c>
      <c r="F147" s="161" t="s">
        <v>1385</v>
      </c>
      <c r="G147" s="162" t="s">
        <v>512</v>
      </c>
      <c r="H147" s="163">
        <v>72</v>
      </c>
      <c r="I147" s="164"/>
      <c r="J147" s="165">
        <f t="shared" si="0"/>
        <v>0</v>
      </c>
      <c r="K147" s="166"/>
      <c r="L147" s="30"/>
      <c r="M147" s="167" t="s">
        <v>1</v>
      </c>
      <c r="N147" s="168" t="s">
        <v>45</v>
      </c>
      <c r="O147" s="55"/>
      <c r="P147" s="169">
        <f t="shared" si="1"/>
        <v>0</v>
      </c>
      <c r="Q147" s="169">
        <v>1.98E-3</v>
      </c>
      <c r="R147" s="169">
        <f t="shared" si="2"/>
        <v>0.14255999999999999</v>
      </c>
      <c r="S147" s="169">
        <v>0</v>
      </c>
      <c r="T147" s="170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1" t="s">
        <v>265</v>
      </c>
      <c r="AT147" s="171" t="s">
        <v>199</v>
      </c>
      <c r="AU147" s="171" t="s">
        <v>204</v>
      </c>
      <c r="AY147" s="14" t="s">
        <v>196</v>
      </c>
      <c r="BE147" s="172">
        <f t="shared" si="4"/>
        <v>0</v>
      </c>
      <c r="BF147" s="172">
        <f t="shared" si="5"/>
        <v>0</v>
      </c>
      <c r="BG147" s="172">
        <f t="shared" si="6"/>
        <v>0</v>
      </c>
      <c r="BH147" s="172">
        <f t="shared" si="7"/>
        <v>0</v>
      </c>
      <c r="BI147" s="172">
        <f t="shared" si="8"/>
        <v>0</v>
      </c>
      <c r="BJ147" s="14" t="s">
        <v>204</v>
      </c>
      <c r="BK147" s="172">
        <f t="shared" si="9"/>
        <v>0</v>
      </c>
      <c r="BL147" s="14" t="s">
        <v>265</v>
      </c>
      <c r="BM147" s="171" t="s">
        <v>1386</v>
      </c>
    </row>
    <row r="148" spans="1:65" s="2" customFormat="1" ht="16.5" customHeight="1">
      <c r="A148" s="29"/>
      <c r="B148" s="158"/>
      <c r="C148" s="159" t="s">
        <v>279</v>
      </c>
      <c r="D148" s="159" t="s">
        <v>199</v>
      </c>
      <c r="E148" s="160" t="s">
        <v>1387</v>
      </c>
      <c r="F148" s="161" t="s">
        <v>1388</v>
      </c>
      <c r="G148" s="162" t="s">
        <v>512</v>
      </c>
      <c r="H148" s="163">
        <v>72</v>
      </c>
      <c r="I148" s="164"/>
      <c r="J148" s="165">
        <f t="shared" si="0"/>
        <v>0</v>
      </c>
      <c r="K148" s="166"/>
      <c r="L148" s="30"/>
      <c r="M148" s="167" t="s">
        <v>1</v>
      </c>
      <c r="N148" s="168" t="s">
        <v>45</v>
      </c>
      <c r="O148" s="55"/>
      <c r="P148" s="169">
        <f t="shared" si="1"/>
        <v>0</v>
      </c>
      <c r="Q148" s="169">
        <v>7.5900000000000004E-3</v>
      </c>
      <c r="R148" s="169">
        <f t="shared" si="2"/>
        <v>0.54648000000000008</v>
      </c>
      <c r="S148" s="169">
        <v>0</v>
      </c>
      <c r="T148" s="170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1" t="s">
        <v>265</v>
      </c>
      <c r="AT148" s="171" t="s">
        <v>199</v>
      </c>
      <c r="AU148" s="171" t="s">
        <v>204</v>
      </c>
      <c r="AY148" s="14" t="s">
        <v>196</v>
      </c>
      <c r="BE148" s="172">
        <f t="shared" si="4"/>
        <v>0</v>
      </c>
      <c r="BF148" s="172">
        <f t="shared" si="5"/>
        <v>0</v>
      </c>
      <c r="BG148" s="172">
        <f t="shared" si="6"/>
        <v>0</v>
      </c>
      <c r="BH148" s="172">
        <f t="shared" si="7"/>
        <v>0</v>
      </c>
      <c r="BI148" s="172">
        <f t="shared" si="8"/>
        <v>0</v>
      </c>
      <c r="BJ148" s="14" t="s">
        <v>204</v>
      </c>
      <c r="BK148" s="172">
        <f t="shared" si="9"/>
        <v>0</v>
      </c>
      <c r="BL148" s="14" t="s">
        <v>265</v>
      </c>
      <c r="BM148" s="171" t="s">
        <v>1389</v>
      </c>
    </row>
    <row r="149" spans="1:65" s="2" customFormat="1" ht="16.5" customHeight="1">
      <c r="A149" s="29"/>
      <c r="B149" s="158"/>
      <c r="C149" s="159" t="s">
        <v>7</v>
      </c>
      <c r="D149" s="159" t="s">
        <v>199</v>
      </c>
      <c r="E149" s="160" t="s">
        <v>1390</v>
      </c>
      <c r="F149" s="161" t="s">
        <v>1391</v>
      </c>
      <c r="G149" s="162" t="s">
        <v>1058</v>
      </c>
      <c r="H149" s="163">
        <v>2</v>
      </c>
      <c r="I149" s="164"/>
      <c r="J149" s="165">
        <f t="shared" si="0"/>
        <v>0</v>
      </c>
      <c r="K149" s="166"/>
      <c r="L149" s="30"/>
      <c r="M149" s="167" t="s">
        <v>1</v>
      </c>
      <c r="N149" s="168" t="s">
        <v>45</v>
      </c>
      <c r="O149" s="55"/>
      <c r="P149" s="169">
        <f t="shared" si="1"/>
        <v>0</v>
      </c>
      <c r="Q149" s="169">
        <v>0.01</v>
      </c>
      <c r="R149" s="169">
        <f t="shared" si="2"/>
        <v>0.02</v>
      </c>
      <c r="S149" s="169">
        <v>0</v>
      </c>
      <c r="T149" s="170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1" t="s">
        <v>265</v>
      </c>
      <c r="AT149" s="171" t="s">
        <v>199</v>
      </c>
      <c r="AU149" s="171" t="s">
        <v>204</v>
      </c>
      <c r="AY149" s="14" t="s">
        <v>196</v>
      </c>
      <c r="BE149" s="172">
        <f t="shared" si="4"/>
        <v>0</v>
      </c>
      <c r="BF149" s="172">
        <f t="shared" si="5"/>
        <v>0</v>
      </c>
      <c r="BG149" s="172">
        <f t="shared" si="6"/>
        <v>0</v>
      </c>
      <c r="BH149" s="172">
        <f t="shared" si="7"/>
        <v>0</v>
      </c>
      <c r="BI149" s="172">
        <f t="shared" si="8"/>
        <v>0</v>
      </c>
      <c r="BJ149" s="14" t="s">
        <v>204</v>
      </c>
      <c r="BK149" s="172">
        <f t="shared" si="9"/>
        <v>0</v>
      </c>
      <c r="BL149" s="14" t="s">
        <v>265</v>
      </c>
      <c r="BM149" s="171" t="s">
        <v>1392</v>
      </c>
    </row>
    <row r="150" spans="1:65" s="2" customFormat="1" ht="16.5" customHeight="1">
      <c r="A150" s="29"/>
      <c r="B150" s="158"/>
      <c r="C150" s="159" t="s">
        <v>286</v>
      </c>
      <c r="D150" s="159" t="s">
        <v>199</v>
      </c>
      <c r="E150" s="160" t="s">
        <v>1238</v>
      </c>
      <c r="F150" s="161" t="s">
        <v>1239</v>
      </c>
      <c r="G150" s="162" t="s">
        <v>1231</v>
      </c>
      <c r="H150" s="163">
        <v>150</v>
      </c>
      <c r="I150" s="164"/>
      <c r="J150" s="165">
        <f t="shared" si="0"/>
        <v>0</v>
      </c>
      <c r="K150" s="166"/>
      <c r="L150" s="30"/>
      <c r="M150" s="167" t="s">
        <v>1</v>
      </c>
      <c r="N150" s="168" t="s">
        <v>45</v>
      </c>
      <c r="O150" s="55"/>
      <c r="P150" s="169">
        <f t="shared" si="1"/>
        <v>0</v>
      </c>
      <c r="Q150" s="169">
        <v>0</v>
      </c>
      <c r="R150" s="169">
        <f t="shared" si="2"/>
        <v>0</v>
      </c>
      <c r="S150" s="169">
        <v>1E-3</v>
      </c>
      <c r="T150" s="170">
        <f t="shared" si="3"/>
        <v>0.15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1" t="s">
        <v>265</v>
      </c>
      <c r="AT150" s="171" t="s">
        <v>199</v>
      </c>
      <c r="AU150" s="171" t="s">
        <v>204</v>
      </c>
      <c r="AY150" s="14" t="s">
        <v>196</v>
      </c>
      <c r="BE150" s="172">
        <f t="shared" si="4"/>
        <v>0</v>
      </c>
      <c r="BF150" s="172">
        <f t="shared" si="5"/>
        <v>0</v>
      </c>
      <c r="BG150" s="172">
        <f t="shared" si="6"/>
        <v>0</v>
      </c>
      <c r="BH150" s="172">
        <f t="shared" si="7"/>
        <v>0</v>
      </c>
      <c r="BI150" s="172">
        <f t="shared" si="8"/>
        <v>0</v>
      </c>
      <c r="BJ150" s="14" t="s">
        <v>204</v>
      </c>
      <c r="BK150" s="172">
        <f t="shared" si="9"/>
        <v>0</v>
      </c>
      <c r="BL150" s="14" t="s">
        <v>265</v>
      </c>
      <c r="BM150" s="171" t="s">
        <v>1393</v>
      </c>
    </row>
    <row r="151" spans="1:65" s="2" customFormat="1" ht="16.5" customHeight="1">
      <c r="A151" s="29"/>
      <c r="B151" s="158"/>
      <c r="C151" s="159" t="s">
        <v>290</v>
      </c>
      <c r="D151" s="159" t="s">
        <v>199</v>
      </c>
      <c r="E151" s="160" t="s">
        <v>1242</v>
      </c>
      <c r="F151" s="161" t="s">
        <v>1243</v>
      </c>
      <c r="G151" s="162" t="s">
        <v>212</v>
      </c>
      <c r="H151" s="163">
        <v>6.6079999999999997</v>
      </c>
      <c r="I151" s="164"/>
      <c r="J151" s="165">
        <f t="shared" si="0"/>
        <v>0</v>
      </c>
      <c r="K151" s="166"/>
      <c r="L151" s="30"/>
      <c r="M151" s="167" t="s">
        <v>1</v>
      </c>
      <c r="N151" s="168" t="s">
        <v>45</v>
      </c>
      <c r="O151" s="55"/>
      <c r="P151" s="169">
        <f t="shared" si="1"/>
        <v>0</v>
      </c>
      <c r="Q151" s="169">
        <v>0</v>
      </c>
      <c r="R151" s="169">
        <f t="shared" si="2"/>
        <v>0</v>
      </c>
      <c r="S151" s="169">
        <v>0</v>
      </c>
      <c r="T151" s="170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1" t="s">
        <v>265</v>
      </c>
      <c r="AT151" s="171" t="s">
        <v>199</v>
      </c>
      <c r="AU151" s="171" t="s">
        <v>204</v>
      </c>
      <c r="AY151" s="14" t="s">
        <v>196</v>
      </c>
      <c r="BE151" s="172">
        <f t="shared" si="4"/>
        <v>0</v>
      </c>
      <c r="BF151" s="172">
        <f t="shared" si="5"/>
        <v>0</v>
      </c>
      <c r="BG151" s="172">
        <f t="shared" si="6"/>
        <v>0</v>
      </c>
      <c r="BH151" s="172">
        <f t="shared" si="7"/>
        <v>0</v>
      </c>
      <c r="BI151" s="172">
        <f t="shared" si="8"/>
        <v>0</v>
      </c>
      <c r="BJ151" s="14" t="s">
        <v>204</v>
      </c>
      <c r="BK151" s="172">
        <f t="shared" si="9"/>
        <v>0</v>
      </c>
      <c r="BL151" s="14" t="s">
        <v>265</v>
      </c>
      <c r="BM151" s="171" t="s">
        <v>1394</v>
      </c>
    </row>
    <row r="152" spans="1:65" s="12" customFormat="1" ht="22.9" customHeight="1">
      <c r="B152" s="145"/>
      <c r="D152" s="146" t="s">
        <v>78</v>
      </c>
      <c r="E152" s="156" t="s">
        <v>1395</v>
      </c>
      <c r="F152" s="156" t="s">
        <v>1396</v>
      </c>
      <c r="I152" s="148"/>
      <c r="J152" s="157">
        <f>BK152</f>
        <v>0</v>
      </c>
      <c r="L152" s="145"/>
      <c r="M152" s="150"/>
      <c r="N152" s="151"/>
      <c r="O152" s="151"/>
      <c r="P152" s="152">
        <f>SUM(P153:P154)</f>
        <v>0</v>
      </c>
      <c r="Q152" s="151"/>
      <c r="R152" s="152">
        <f>SUM(R153:R154)</f>
        <v>0.76411799999999996</v>
      </c>
      <c r="S152" s="151"/>
      <c r="T152" s="153">
        <f>SUM(T153:T154)</f>
        <v>0</v>
      </c>
      <c r="AR152" s="146" t="s">
        <v>204</v>
      </c>
      <c r="AT152" s="154" t="s">
        <v>78</v>
      </c>
      <c r="AU152" s="154" t="s">
        <v>87</v>
      </c>
      <c r="AY152" s="146" t="s">
        <v>196</v>
      </c>
      <c r="BK152" s="155">
        <f>SUM(BK153:BK154)</f>
        <v>0</v>
      </c>
    </row>
    <row r="153" spans="1:65" s="2" customFormat="1" ht="16.5" customHeight="1">
      <c r="A153" s="29"/>
      <c r="B153" s="158"/>
      <c r="C153" s="159" t="s">
        <v>294</v>
      </c>
      <c r="D153" s="159" t="s">
        <v>199</v>
      </c>
      <c r="E153" s="160" t="s">
        <v>1397</v>
      </c>
      <c r="F153" s="161" t="s">
        <v>1398</v>
      </c>
      <c r="G153" s="162" t="s">
        <v>208</v>
      </c>
      <c r="H153" s="163">
        <v>238.97399999999999</v>
      </c>
      <c r="I153" s="164"/>
      <c r="J153" s="165">
        <f>ROUND(I153*H153,2)</f>
        <v>0</v>
      </c>
      <c r="K153" s="166"/>
      <c r="L153" s="30"/>
      <c r="M153" s="167" t="s">
        <v>1</v>
      </c>
      <c r="N153" s="168" t="s">
        <v>45</v>
      </c>
      <c r="O153" s="55"/>
      <c r="P153" s="169">
        <f>O153*H153</f>
        <v>0</v>
      </c>
      <c r="Q153" s="169">
        <v>2.0000000000000001E-4</v>
      </c>
      <c r="R153" s="169">
        <f>Q153*H153</f>
        <v>4.7794799999999998E-2</v>
      </c>
      <c r="S153" s="169">
        <v>0</v>
      </c>
      <c r="T153" s="170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1" t="s">
        <v>265</v>
      </c>
      <c r="AT153" s="171" t="s">
        <v>199</v>
      </c>
      <c r="AU153" s="171" t="s">
        <v>204</v>
      </c>
      <c r="AY153" s="14" t="s">
        <v>196</v>
      </c>
      <c r="BE153" s="172">
        <f>IF(N153="základní",J153,0)</f>
        <v>0</v>
      </c>
      <c r="BF153" s="172">
        <f>IF(N153="snížená",J153,0)</f>
        <v>0</v>
      </c>
      <c r="BG153" s="172">
        <f>IF(N153="zákl. přenesená",J153,0)</f>
        <v>0</v>
      </c>
      <c r="BH153" s="172">
        <f>IF(N153="sníž. přenesená",J153,0)</f>
        <v>0</v>
      </c>
      <c r="BI153" s="172">
        <f>IF(N153="nulová",J153,0)</f>
        <v>0</v>
      </c>
      <c r="BJ153" s="14" t="s">
        <v>204</v>
      </c>
      <c r="BK153" s="172">
        <f>ROUND(I153*H153,2)</f>
        <v>0</v>
      </c>
      <c r="BL153" s="14" t="s">
        <v>265</v>
      </c>
      <c r="BM153" s="171" t="s">
        <v>1399</v>
      </c>
    </row>
    <row r="154" spans="1:65" s="2" customFormat="1" ht="16.5" customHeight="1">
      <c r="A154" s="29"/>
      <c r="B154" s="158"/>
      <c r="C154" s="159" t="s">
        <v>298</v>
      </c>
      <c r="D154" s="159" t="s">
        <v>199</v>
      </c>
      <c r="E154" s="160" t="s">
        <v>1400</v>
      </c>
      <c r="F154" s="161" t="s">
        <v>1401</v>
      </c>
      <c r="G154" s="162" t="s">
        <v>208</v>
      </c>
      <c r="H154" s="163">
        <v>2470.08</v>
      </c>
      <c r="I154" s="164"/>
      <c r="J154" s="165">
        <f>ROUND(I154*H154,2)</f>
        <v>0</v>
      </c>
      <c r="K154" s="166"/>
      <c r="L154" s="30"/>
      <c r="M154" s="167" t="s">
        <v>1</v>
      </c>
      <c r="N154" s="168" t="s">
        <v>45</v>
      </c>
      <c r="O154" s="55"/>
      <c r="P154" s="169">
        <f>O154*H154</f>
        <v>0</v>
      </c>
      <c r="Q154" s="169">
        <v>2.9E-4</v>
      </c>
      <c r="R154" s="169">
        <f>Q154*H154</f>
        <v>0.71632319999999994</v>
      </c>
      <c r="S154" s="169">
        <v>0</v>
      </c>
      <c r="T154" s="170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1" t="s">
        <v>265</v>
      </c>
      <c r="AT154" s="171" t="s">
        <v>199</v>
      </c>
      <c r="AU154" s="171" t="s">
        <v>204</v>
      </c>
      <c r="AY154" s="14" t="s">
        <v>196</v>
      </c>
      <c r="BE154" s="172">
        <f>IF(N154="základní",J154,0)</f>
        <v>0</v>
      </c>
      <c r="BF154" s="172">
        <f>IF(N154="snížená",J154,0)</f>
        <v>0</v>
      </c>
      <c r="BG154" s="172">
        <f>IF(N154="zákl. přenesená",J154,0)</f>
        <v>0</v>
      </c>
      <c r="BH154" s="172">
        <f>IF(N154="sníž. přenesená",J154,0)</f>
        <v>0</v>
      </c>
      <c r="BI154" s="172">
        <f>IF(N154="nulová",J154,0)</f>
        <v>0</v>
      </c>
      <c r="BJ154" s="14" t="s">
        <v>204</v>
      </c>
      <c r="BK154" s="172">
        <f>ROUND(I154*H154,2)</f>
        <v>0</v>
      </c>
      <c r="BL154" s="14" t="s">
        <v>265</v>
      </c>
      <c r="BM154" s="171" t="s">
        <v>1402</v>
      </c>
    </row>
    <row r="155" spans="1:65" s="12" customFormat="1" ht="22.9" customHeight="1">
      <c r="B155" s="145"/>
      <c r="D155" s="146" t="s">
        <v>78</v>
      </c>
      <c r="E155" s="156" t="s">
        <v>1403</v>
      </c>
      <c r="F155" s="156" t="s">
        <v>1404</v>
      </c>
      <c r="I155" s="148"/>
      <c r="J155" s="157">
        <f>BK155</f>
        <v>0</v>
      </c>
      <c r="L155" s="145"/>
      <c r="M155" s="150"/>
      <c r="N155" s="151"/>
      <c r="O155" s="151"/>
      <c r="P155" s="152">
        <f>SUM(P156:P157)</f>
        <v>0</v>
      </c>
      <c r="Q155" s="151"/>
      <c r="R155" s="152">
        <f>SUM(R156:R157)</f>
        <v>0</v>
      </c>
      <c r="S155" s="151"/>
      <c r="T155" s="153">
        <f>SUM(T156:T157)</f>
        <v>4.8708</v>
      </c>
      <c r="AR155" s="146" t="s">
        <v>204</v>
      </c>
      <c r="AT155" s="154" t="s">
        <v>78</v>
      </c>
      <c r="AU155" s="154" t="s">
        <v>87</v>
      </c>
      <c r="AY155" s="146" t="s">
        <v>196</v>
      </c>
      <c r="BK155" s="155">
        <f>SUM(BK156:BK157)</f>
        <v>0</v>
      </c>
    </row>
    <row r="156" spans="1:65" s="2" customFormat="1" ht="16.5" customHeight="1">
      <c r="A156" s="29"/>
      <c r="B156" s="158"/>
      <c r="C156" s="159" t="s">
        <v>302</v>
      </c>
      <c r="D156" s="159" t="s">
        <v>199</v>
      </c>
      <c r="E156" s="160" t="s">
        <v>1405</v>
      </c>
      <c r="F156" s="161" t="s">
        <v>1406</v>
      </c>
      <c r="G156" s="162" t="s">
        <v>208</v>
      </c>
      <c r="H156" s="163">
        <v>110.7</v>
      </c>
      <c r="I156" s="164"/>
      <c r="J156" s="165">
        <f>ROUND(I156*H156,2)</f>
        <v>0</v>
      </c>
      <c r="K156" s="166"/>
      <c r="L156" s="30"/>
      <c r="M156" s="167" t="s">
        <v>1</v>
      </c>
      <c r="N156" s="168" t="s">
        <v>45</v>
      </c>
      <c r="O156" s="55"/>
      <c r="P156" s="169">
        <f>O156*H156</f>
        <v>0</v>
      </c>
      <c r="Q156" s="169">
        <v>0</v>
      </c>
      <c r="R156" s="169">
        <f>Q156*H156</f>
        <v>0</v>
      </c>
      <c r="S156" s="169">
        <v>4.3999999999999997E-2</v>
      </c>
      <c r="T156" s="170">
        <f>S156*H156</f>
        <v>4.8708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1" t="s">
        <v>265</v>
      </c>
      <c r="AT156" s="171" t="s">
        <v>199</v>
      </c>
      <c r="AU156" s="171" t="s">
        <v>204</v>
      </c>
      <c r="AY156" s="14" t="s">
        <v>196</v>
      </c>
      <c r="BE156" s="172">
        <f>IF(N156="základní",J156,0)</f>
        <v>0</v>
      </c>
      <c r="BF156" s="172">
        <f>IF(N156="snížená",J156,0)</f>
        <v>0</v>
      </c>
      <c r="BG156" s="172">
        <f>IF(N156="zákl. přenesená",J156,0)</f>
        <v>0</v>
      </c>
      <c r="BH156" s="172">
        <f>IF(N156="sníž. přenesená",J156,0)</f>
        <v>0</v>
      </c>
      <c r="BI156" s="172">
        <f>IF(N156="nulová",J156,0)</f>
        <v>0</v>
      </c>
      <c r="BJ156" s="14" t="s">
        <v>204</v>
      </c>
      <c r="BK156" s="172">
        <f>ROUND(I156*H156,2)</f>
        <v>0</v>
      </c>
      <c r="BL156" s="14" t="s">
        <v>265</v>
      </c>
      <c r="BM156" s="171" t="s">
        <v>1407</v>
      </c>
    </row>
    <row r="157" spans="1:65" s="2" customFormat="1" ht="16.5" customHeight="1">
      <c r="A157" s="29"/>
      <c r="B157" s="158"/>
      <c r="C157" s="159" t="s">
        <v>304</v>
      </c>
      <c r="D157" s="159" t="s">
        <v>199</v>
      </c>
      <c r="E157" s="160" t="s">
        <v>1408</v>
      </c>
      <c r="F157" s="161" t="s">
        <v>1409</v>
      </c>
      <c r="G157" s="162" t="s">
        <v>208</v>
      </c>
      <c r="H157" s="163">
        <v>110.7</v>
      </c>
      <c r="I157" s="164"/>
      <c r="J157" s="165">
        <f>ROUND(I157*H157,2)</f>
        <v>0</v>
      </c>
      <c r="K157" s="166"/>
      <c r="L157" s="30"/>
      <c r="M157" s="184" t="s">
        <v>1</v>
      </c>
      <c r="N157" s="185" t="s">
        <v>45</v>
      </c>
      <c r="O157" s="186"/>
      <c r="P157" s="187">
        <f>O157*H157</f>
        <v>0</v>
      </c>
      <c r="Q157" s="187">
        <v>0</v>
      </c>
      <c r="R157" s="187">
        <f>Q157*H157</f>
        <v>0</v>
      </c>
      <c r="S157" s="187">
        <v>0</v>
      </c>
      <c r="T157" s="188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1" t="s">
        <v>265</v>
      </c>
      <c r="AT157" s="171" t="s">
        <v>199</v>
      </c>
      <c r="AU157" s="171" t="s">
        <v>204</v>
      </c>
      <c r="AY157" s="14" t="s">
        <v>196</v>
      </c>
      <c r="BE157" s="172">
        <f>IF(N157="základní",J157,0)</f>
        <v>0</v>
      </c>
      <c r="BF157" s="172">
        <f>IF(N157="snížená",J157,0)</f>
        <v>0</v>
      </c>
      <c r="BG157" s="172">
        <f>IF(N157="zákl. přenesená",J157,0)</f>
        <v>0</v>
      </c>
      <c r="BH157" s="172">
        <f>IF(N157="sníž. přenesená",J157,0)</f>
        <v>0</v>
      </c>
      <c r="BI157" s="172">
        <f>IF(N157="nulová",J157,0)</f>
        <v>0</v>
      </c>
      <c r="BJ157" s="14" t="s">
        <v>204</v>
      </c>
      <c r="BK157" s="172">
        <f>ROUND(I157*H157,2)</f>
        <v>0</v>
      </c>
      <c r="BL157" s="14" t="s">
        <v>265</v>
      </c>
      <c r="BM157" s="171" t="s">
        <v>1410</v>
      </c>
    </row>
    <row r="158" spans="1:65" s="2" customFormat="1" ht="6.95" customHeight="1">
      <c r="A158" s="29"/>
      <c r="B158" s="44"/>
      <c r="C158" s="45"/>
      <c r="D158" s="45"/>
      <c r="E158" s="45"/>
      <c r="F158" s="45"/>
      <c r="G158" s="45"/>
      <c r="H158" s="45"/>
      <c r="I158" s="117"/>
      <c r="J158" s="45"/>
      <c r="K158" s="45"/>
      <c r="L158" s="30"/>
      <c r="M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</row>
  </sheetData>
  <autoFilter ref="C122:K157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583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08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4" t="s">
        <v>94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87</v>
      </c>
    </row>
    <row r="4" spans="1:46" s="1" customFormat="1" ht="24.95" hidden="1" customHeight="1">
      <c r="B4" s="17"/>
      <c r="D4" s="18" t="s">
        <v>153</v>
      </c>
      <c r="I4" s="90"/>
      <c r="L4" s="17"/>
      <c r="M4" s="92" t="s">
        <v>10</v>
      </c>
      <c r="AT4" s="14" t="s">
        <v>3</v>
      </c>
    </row>
    <row r="5" spans="1:46" s="1" customFormat="1" ht="6.95" hidden="1" customHeight="1">
      <c r="B5" s="17"/>
      <c r="I5" s="90"/>
      <c r="L5" s="17"/>
    </row>
    <row r="6" spans="1:46" s="1" customFormat="1" ht="12" hidden="1" customHeight="1">
      <c r="B6" s="17"/>
      <c r="D6" s="24" t="s">
        <v>16</v>
      </c>
      <c r="I6" s="90"/>
      <c r="L6" s="17"/>
    </row>
    <row r="7" spans="1:46" s="1" customFormat="1" ht="16.5" hidden="1" customHeight="1">
      <c r="B7" s="17"/>
      <c r="E7" s="223" t="str">
        <f>'Rekapitulace stavby'!K6</f>
        <v>Revitalizace polyfunkčního bytového domu- ul.Petra Křičky č.p.3106, 3373 - Ostrava</v>
      </c>
      <c r="F7" s="224"/>
      <c r="G7" s="224"/>
      <c r="H7" s="224"/>
      <c r="I7" s="90"/>
      <c r="L7" s="17"/>
    </row>
    <row r="8" spans="1:46" s="2" customFormat="1" ht="12" hidden="1" customHeight="1">
      <c r="A8" s="29"/>
      <c r="B8" s="30"/>
      <c r="C8" s="29"/>
      <c r="D8" s="24" t="s">
        <v>154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hidden="1" customHeight="1">
      <c r="A9" s="29"/>
      <c r="B9" s="30"/>
      <c r="C9" s="29"/>
      <c r="D9" s="29"/>
      <c r="E9" s="210" t="s">
        <v>1411</v>
      </c>
      <c r="F9" s="225"/>
      <c r="G9" s="225"/>
      <c r="H9" s="225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 hidden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hidden="1" customHeight="1">
      <c r="A11" s="29"/>
      <c r="B11" s="30"/>
      <c r="C11" s="29"/>
      <c r="D11" s="24" t="s">
        <v>18</v>
      </c>
      <c r="E11" s="29"/>
      <c r="F11" s="22" t="s">
        <v>19</v>
      </c>
      <c r="G11" s="29"/>
      <c r="H11" s="29"/>
      <c r="I11" s="94" t="s">
        <v>20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hidden="1" customHeight="1">
      <c r="A12" s="29"/>
      <c r="B12" s="30"/>
      <c r="C12" s="29"/>
      <c r="D12" s="24" t="s">
        <v>21</v>
      </c>
      <c r="E12" s="29"/>
      <c r="F12" s="22" t="s">
        <v>22</v>
      </c>
      <c r="G12" s="29"/>
      <c r="H12" s="29"/>
      <c r="I12" s="94" t="s">
        <v>23</v>
      </c>
      <c r="J12" s="52" t="str">
        <f>'Rekapitulace stavby'!AN8</f>
        <v>6. 3. 2020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hidden="1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hidden="1" customHeight="1">
      <c r="A14" s="29"/>
      <c r="B14" s="30"/>
      <c r="C14" s="29"/>
      <c r="D14" s="24" t="s">
        <v>25</v>
      </c>
      <c r="E14" s="29"/>
      <c r="F14" s="29"/>
      <c r="G14" s="29"/>
      <c r="H14" s="29"/>
      <c r="I14" s="94" t="s">
        <v>26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hidden="1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28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hidden="1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hidden="1" customHeight="1">
      <c r="A17" s="29"/>
      <c r="B17" s="30"/>
      <c r="C17" s="29"/>
      <c r="D17" s="24" t="s">
        <v>29</v>
      </c>
      <c r="E17" s="29"/>
      <c r="F17" s="29"/>
      <c r="G17" s="29"/>
      <c r="H17" s="29"/>
      <c r="I17" s="94" t="s">
        <v>26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hidden="1" customHeight="1">
      <c r="A18" s="29"/>
      <c r="B18" s="30"/>
      <c r="C18" s="29"/>
      <c r="D18" s="29"/>
      <c r="E18" s="226" t="str">
        <f>'Rekapitulace stavby'!E14</f>
        <v>Vyplň údaj</v>
      </c>
      <c r="F18" s="196"/>
      <c r="G18" s="196"/>
      <c r="H18" s="196"/>
      <c r="I18" s="94" t="s">
        <v>28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hidden="1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hidden="1" customHeight="1">
      <c r="A20" s="29"/>
      <c r="B20" s="30"/>
      <c r="C20" s="29"/>
      <c r="D20" s="24" t="s">
        <v>31</v>
      </c>
      <c r="E20" s="29"/>
      <c r="F20" s="29"/>
      <c r="G20" s="29"/>
      <c r="H20" s="29"/>
      <c r="I20" s="94" t="s">
        <v>26</v>
      </c>
      <c r="J20" s="22" t="s">
        <v>32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hidden="1" customHeight="1">
      <c r="A21" s="29"/>
      <c r="B21" s="30"/>
      <c r="C21" s="29"/>
      <c r="D21" s="29"/>
      <c r="E21" s="22" t="s">
        <v>33</v>
      </c>
      <c r="F21" s="29"/>
      <c r="G21" s="29"/>
      <c r="H21" s="29"/>
      <c r="I21" s="94" t="s">
        <v>28</v>
      </c>
      <c r="J21" s="22" t="s">
        <v>34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hidden="1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hidden="1" customHeight="1">
      <c r="A23" s="29"/>
      <c r="B23" s="30"/>
      <c r="C23" s="29"/>
      <c r="D23" s="24" t="s">
        <v>36</v>
      </c>
      <c r="E23" s="29"/>
      <c r="F23" s="29"/>
      <c r="G23" s="29"/>
      <c r="H23" s="29"/>
      <c r="I23" s="94" t="s">
        <v>26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hidden="1" customHeight="1">
      <c r="A24" s="29"/>
      <c r="B24" s="30"/>
      <c r="C24" s="29"/>
      <c r="D24" s="29"/>
      <c r="E24" s="22" t="s">
        <v>37</v>
      </c>
      <c r="F24" s="29"/>
      <c r="G24" s="29"/>
      <c r="H24" s="29"/>
      <c r="I24" s="94" t="s">
        <v>28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hidden="1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hidden="1" customHeight="1">
      <c r="A26" s="29"/>
      <c r="B26" s="30"/>
      <c r="C26" s="29"/>
      <c r="D26" s="24" t="s">
        <v>38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hidden="1" customHeight="1">
      <c r="A27" s="95"/>
      <c r="B27" s="96"/>
      <c r="C27" s="95"/>
      <c r="D27" s="95"/>
      <c r="E27" s="201" t="s">
        <v>1</v>
      </c>
      <c r="F27" s="201"/>
      <c r="G27" s="201"/>
      <c r="H27" s="201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hidden="1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hidden="1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hidden="1" customHeight="1">
      <c r="A30" s="29"/>
      <c r="B30" s="30"/>
      <c r="C30" s="29"/>
      <c r="D30" s="100" t="s">
        <v>39</v>
      </c>
      <c r="E30" s="29"/>
      <c r="F30" s="29"/>
      <c r="G30" s="29"/>
      <c r="H30" s="29"/>
      <c r="I30" s="93"/>
      <c r="J30" s="68">
        <f>ROUND(J138,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hidden="1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hidden="1" customHeight="1">
      <c r="A32" s="29"/>
      <c r="B32" s="30"/>
      <c r="C32" s="29"/>
      <c r="D32" s="29"/>
      <c r="E32" s="29"/>
      <c r="F32" s="33" t="s">
        <v>41</v>
      </c>
      <c r="G32" s="29"/>
      <c r="H32" s="29"/>
      <c r="I32" s="101" t="s">
        <v>40</v>
      </c>
      <c r="J32" s="33" t="s">
        <v>42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102" t="s">
        <v>43</v>
      </c>
      <c r="E33" s="24" t="s">
        <v>44</v>
      </c>
      <c r="F33" s="103">
        <f>ROUND((SUM(BE138:BE582)),  2)</f>
        <v>0</v>
      </c>
      <c r="G33" s="29"/>
      <c r="H33" s="29"/>
      <c r="I33" s="104">
        <v>0.21</v>
      </c>
      <c r="J33" s="103">
        <f>ROUND(((SUM(BE138:BE582))*I33),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4" t="s">
        <v>45</v>
      </c>
      <c r="F34" s="103">
        <f>ROUND((SUM(BF138:BF582)),  2)</f>
        <v>0</v>
      </c>
      <c r="G34" s="29"/>
      <c r="H34" s="29"/>
      <c r="I34" s="104">
        <v>0.15</v>
      </c>
      <c r="J34" s="103">
        <f>ROUND(((SUM(BF138:BF582))*I34),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46</v>
      </c>
      <c r="F35" s="103">
        <f>ROUND((SUM(BG138:BG582)),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47</v>
      </c>
      <c r="F36" s="103">
        <f>ROUND((SUM(BH138:BH582)),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48</v>
      </c>
      <c r="F37" s="103">
        <f>ROUND((SUM(BI138:BI582)),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hidden="1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hidden="1" customHeight="1">
      <c r="A39" s="29"/>
      <c r="B39" s="30"/>
      <c r="C39" s="105"/>
      <c r="D39" s="106" t="s">
        <v>49</v>
      </c>
      <c r="E39" s="57"/>
      <c r="F39" s="57"/>
      <c r="G39" s="107" t="s">
        <v>50</v>
      </c>
      <c r="H39" s="108" t="s">
        <v>51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hidden="1" customHeight="1">
      <c r="B41" s="17"/>
      <c r="I41" s="90"/>
      <c r="L41" s="17"/>
    </row>
    <row r="42" spans="1:31" s="1" customFormat="1" ht="14.45" hidden="1" customHeight="1">
      <c r="B42" s="17"/>
      <c r="I42" s="90"/>
      <c r="L42" s="17"/>
    </row>
    <row r="43" spans="1:31" s="1" customFormat="1" ht="14.45" hidden="1" customHeight="1">
      <c r="B43" s="17"/>
      <c r="I43" s="90"/>
      <c r="L43" s="17"/>
    </row>
    <row r="44" spans="1:31" s="1" customFormat="1" ht="14.45" hidden="1" customHeight="1">
      <c r="B44" s="17"/>
      <c r="I44" s="90"/>
      <c r="L44" s="17"/>
    </row>
    <row r="45" spans="1:31" s="1" customFormat="1" ht="14.45" hidden="1" customHeight="1">
      <c r="B45" s="17"/>
      <c r="I45" s="90"/>
      <c r="L45" s="17"/>
    </row>
    <row r="46" spans="1:31" s="1" customFormat="1" ht="14.45" hidden="1" customHeight="1">
      <c r="B46" s="17"/>
      <c r="I46" s="90"/>
      <c r="L46" s="17"/>
    </row>
    <row r="47" spans="1:31" s="1" customFormat="1" ht="14.45" hidden="1" customHeight="1">
      <c r="B47" s="17"/>
      <c r="I47" s="90"/>
      <c r="L47" s="17"/>
    </row>
    <row r="48" spans="1:31" s="1" customFormat="1" ht="14.45" hidden="1" customHeight="1">
      <c r="B48" s="17"/>
      <c r="I48" s="90"/>
      <c r="L48" s="17"/>
    </row>
    <row r="49" spans="1:31" s="1" customFormat="1" ht="14.45" hidden="1" customHeight="1">
      <c r="B49" s="17"/>
      <c r="I49" s="90"/>
      <c r="L49" s="17"/>
    </row>
    <row r="50" spans="1:31" s="2" customFormat="1" ht="14.45" hidden="1" customHeight="1">
      <c r="B50" s="39"/>
      <c r="D50" s="40" t="s">
        <v>52</v>
      </c>
      <c r="E50" s="41"/>
      <c r="F50" s="41"/>
      <c r="G50" s="40" t="s">
        <v>53</v>
      </c>
      <c r="H50" s="41"/>
      <c r="I50" s="112"/>
      <c r="J50" s="41"/>
      <c r="K50" s="41"/>
      <c r="L50" s="39"/>
    </row>
    <row r="51" spans="1:31" ht="11.25" hidden="1">
      <c r="B51" s="17"/>
      <c r="L51" s="17"/>
    </row>
    <row r="52" spans="1:31" ht="11.25" hidden="1">
      <c r="B52" s="17"/>
      <c r="L52" s="17"/>
    </row>
    <row r="53" spans="1:31" ht="11.25" hidden="1">
      <c r="B53" s="17"/>
      <c r="L53" s="17"/>
    </row>
    <row r="54" spans="1:31" ht="11.25" hidden="1">
      <c r="B54" s="17"/>
      <c r="L54" s="17"/>
    </row>
    <row r="55" spans="1:31" ht="11.25" hidden="1">
      <c r="B55" s="17"/>
      <c r="L55" s="17"/>
    </row>
    <row r="56" spans="1:31" ht="11.25" hidden="1">
      <c r="B56" s="17"/>
      <c r="L56" s="17"/>
    </row>
    <row r="57" spans="1:31" ht="11.25" hidden="1">
      <c r="B57" s="17"/>
      <c r="L57" s="17"/>
    </row>
    <row r="58" spans="1:31" ht="11.25" hidden="1">
      <c r="B58" s="17"/>
      <c r="L58" s="17"/>
    </row>
    <row r="59" spans="1:31" ht="11.25" hidden="1">
      <c r="B59" s="17"/>
      <c r="L59" s="17"/>
    </row>
    <row r="60" spans="1:31" ht="11.25" hidden="1">
      <c r="B60" s="17"/>
      <c r="L60" s="17"/>
    </row>
    <row r="61" spans="1:31" s="2" customFormat="1" ht="12.75" hidden="1">
      <c r="A61" s="29"/>
      <c r="B61" s="30"/>
      <c r="C61" s="29"/>
      <c r="D61" s="42" t="s">
        <v>54</v>
      </c>
      <c r="E61" s="32"/>
      <c r="F61" s="113" t="s">
        <v>55</v>
      </c>
      <c r="G61" s="42" t="s">
        <v>54</v>
      </c>
      <c r="H61" s="32"/>
      <c r="I61" s="114"/>
      <c r="J61" s="115" t="s">
        <v>55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 hidden="1">
      <c r="B62" s="17"/>
      <c r="L62" s="17"/>
    </row>
    <row r="63" spans="1:31" ht="11.25" hidden="1">
      <c r="B63" s="17"/>
      <c r="L63" s="17"/>
    </row>
    <row r="64" spans="1:31" ht="11.25" hidden="1">
      <c r="B64" s="17"/>
      <c r="L64" s="17"/>
    </row>
    <row r="65" spans="1:31" s="2" customFormat="1" ht="12.75" hidden="1">
      <c r="A65" s="29"/>
      <c r="B65" s="30"/>
      <c r="C65" s="29"/>
      <c r="D65" s="40" t="s">
        <v>56</v>
      </c>
      <c r="E65" s="43"/>
      <c r="F65" s="43"/>
      <c r="G65" s="40" t="s">
        <v>57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 hidden="1">
      <c r="B66" s="17"/>
      <c r="L66" s="17"/>
    </row>
    <row r="67" spans="1:31" ht="11.25" hidden="1">
      <c r="B67" s="17"/>
      <c r="L67" s="17"/>
    </row>
    <row r="68" spans="1:31" ht="11.25" hidden="1">
      <c r="B68" s="17"/>
      <c r="L68" s="17"/>
    </row>
    <row r="69" spans="1:31" ht="11.25" hidden="1">
      <c r="B69" s="17"/>
      <c r="L69" s="17"/>
    </row>
    <row r="70" spans="1:31" ht="11.25" hidden="1">
      <c r="B70" s="17"/>
      <c r="L70" s="17"/>
    </row>
    <row r="71" spans="1:31" ht="11.25" hidden="1">
      <c r="B71" s="17"/>
      <c r="L71" s="17"/>
    </row>
    <row r="72" spans="1:31" ht="11.25" hidden="1">
      <c r="B72" s="17"/>
      <c r="L72" s="17"/>
    </row>
    <row r="73" spans="1:31" ht="11.25" hidden="1">
      <c r="B73" s="17"/>
      <c r="L73" s="17"/>
    </row>
    <row r="74" spans="1:31" ht="11.25" hidden="1">
      <c r="B74" s="17"/>
      <c r="L74" s="17"/>
    </row>
    <row r="75" spans="1:31" ht="11.25" hidden="1">
      <c r="B75" s="17"/>
      <c r="L75" s="17"/>
    </row>
    <row r="76" spans="1:31" s="2" customFormat="1" ht="12.75" hidden="1">
      <c r="A76" s="29"/>
      <c r="B76" s="30"/>
      <c r="C76" s="29"/>
      <c r="D76" s="42" t="s">
        <v>54</v>
      </c>
      <c r="E76" s="32"/>
      <c r="F76" s="113" t="s">
        <v>55</v>
      </c>
      <c r="G76" s="42" t="s">
        <v>54</v>
      </c>
      <c r="H76" s="32"/>
      <c r="I76" s="114"/>
      <c r="J76" s="115" t="s">
        <v>55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hidden="1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hidden="1" customHeight="1">
      <c r="A82" s="29"/>
      <c r="B82" s="30"/>
      <c r="C82" s="18" t="s">
        <v>156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hidden="1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23" t="str">
        <f>E7</f>
        <v>Revitalizace polyfunkčního bytového domu- ul.Petra Křičky č.p.3106, 3373 - Ostrava</v>
      </c>
      <c r="F85" s="224"/>
      <c r="G85" s="224"/>
      <c r="H85" s="224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154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210" t="str">
        <f>E9</f>
        <v>0603 - Bytový dům č.p.3373 - stavební část - Uznatelné náklady</v>
      </c>
      <c r="F87" s="225"/>
      <c r="G87" s="225"/>
      <c r="H87" s="225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hidden="1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21</v>
      </c>
      <c r="D89" s="29"/>
      <c r="E89" s="29"/>
      <c r="F89" s="22" t="str">
        <f>F12</f>
        <v>Ostrava</v>
      </c>
      <c r="G89" s="29"/>
      <c r="H89" s="29"/>
      <c r="I89" s="94" t="s">
        <v>23</v>
      </c>
      <c r="J89" s="52" t="str">
        <f>IF(J12="","",J12)</f>
        <v>6. 3. 2020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hidden="1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hidden="1" customHeight="1">
      <c r="A91" s="29"/>
      <c r="B91" s="30"/>
      <c r="C91" s="24" t="s">
        <v>25</v>
      </c>
      <c r="D91" s="29"/>
      <c r="E91" s="29"/>
      <c r="F91" s="22" t="str">
        <f>E15</f>
        <v xml:space="preserve"> </v>
      </c>
      <c r="G91" s="29"/>
      <c r="H91" s="29"/>
      <c r="I91" s="94" t="s">
        <v>31</v>
      </c>
      <c r="J91" s="27" t="str">
        <f>E21</f>
        <v>MS-projekce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hidden="1" customHeight="1">
      <c r="A92" s="29"/>
      <c r="B92" s="30"/>
      <c r="C92" s="24" t="s">
        <v>29</v>
      </c>
      <c r="D92" s="29"/>
      <c r="E92" s="29"/>
      <c r="F92" s="22" t="str">
        <f>IF(E18="","",E18)</f>
        <v>Vyplň údaj</v>
      </c>
      <c r="G92" s="29"/>
      <c r="H92" s="29"/>
      <c r="I92" s="94" t="s">
        <v>36</v>
      </c>
      <c r="J92" s="27" t="str">
        <f>E24</f>
        <v>Hořák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9" t="s">
        <v>157</v>
      </c>
      <c r="D94" s="105"/>
      <c r="E94" s="105"/>
      <c r="F94" s="105"/>
      <c r="G94" s="105"/>
      <c r="H94" s="105"/>
      <c r="I94" s="120"/>
      <c r="J94" s="121" t="s">
        <v>158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hidden="1" customHeight="1">
      <c r="A96" s="29"/>
      <c r="B96" s="30"/>
      <c r="C96" s="122" t="s">
        <v>159</v>
      </c>
      <c r="D96" s="29"/>
      <c r="E96" s="29"/>
      <c r="F96" s="29"/>
      <c r="G96" s="29"/>
      <c r="H96" s="29"/>
      <c r="I96" s="93"/>
      <c r="J96" s="68">
        <f>J138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160</v>
      </c>
    </row>
    <row r="97" spans="2:12" s="9" customFormat="1" ht="24.95" hidden="1" customHeight="1">
      <c r="B97" s="123"/>
      <c r="D97" s="124" t="s">
        <v>161</v>
      </c>
      <c r="E97" s="125"/>
      <c r="F97" s="125"/>
      <c r="G97" s="125"/>
      <c r="H97" s="125"/>
      <c r="I97" s="126"/>
      <c r="J97" s="127">
        <f>J139</f>
        <v>0</v>
      </c>
      <c r="L97" s="123"/>
    </row>
    <row r="98" spans="2:12" s="10" customFormat="1" ht="19.899999999999999" hidden="1" customHeight="1">
      <c r="B98" s="128"/>
      <c r="D98" s="129" t="s">
        <v>1412</v>
      </c>
      <c r="E98" s="130"/>
      <c r="F98" s="130"/>
      <c r="G98" s="130"/>
      <c r="H98" s="130"/>
      <c r="I98" s="131"/>
      <c r="J98" s="132">
        <f>J140</f>
        <v>0</v>
      </c>
      <c r="L98" s="128"/>
    </row>
    <row r="99" spans="2:12" s="10" customFormat="1" ht="19.899999999999999" hidden="1" customHeight="1">
      <c r="B99" s="128"/>
      <c r="D99" s="129" t="s">
        <v>162</v>
      </c>
      <c r="E99" s="130"/>
      <c r="F99" s="130"/>
      <c r="G99" s="130"/>
      <c r="H99" s="130"/>
      <c r="I99" s="131"/>
      <c r="J99" s="132">
        <f>J144</f>
        <v>0</v>
      </c>
      <c r="L99" s="128"/>
    </row>
    <row r="100" spans="2:12" s="10" customFormat="1" ht="19.899999999999999" hidden="1" customHeight="1">
      <c r="B100" s="128"/>
      <c r="D100" s="129" t="s">
        <v>163</v>
      </c>
      <c r="E100" s="130"/>
      <c r="F100" s="130"/>
      <c r="G100" s="130"/>
      <c r="H100" s="130"/>
      <c r="I100" s="131"/>
      <c r="J100" s="132">
        <f>J160</f>
        <v>0</v>
      </c>
      <c r="L100" s="128"/>
    </row>
    <row r="101" spans="2:12" s="10" customFormat="1" ht="19.899999999999999" hidden="1" customHeight="1">
      <c r="B101" s="128"/>
      <c r="D101" s="129" t="s">
        <v>164</v>
      </c>
      <c r="E101" s="130"/>
      <c r="F101" s="130"/>
      <c r="G101" s="130"/>
      <c r="H101" s="130"/>
      <c r="I101" s="131"/>
      <c r="J101" s="132">
        <f>J169</f>
        <v>0</v>
      </c>
      <c r="L101" s="128"/>
    </row>
    <row r="102" spans="2:12" s="10" customFormat="1" ht="19.899999999999999" hidden="1" customHeight="1">
      <c r="B102" s="128"/>
      <c r="D102" s="129" t="s">
        <v>165</v>
      </c>
      <c r="E102" s="130"/>
      <c r="F102" s="130"/>
      <c r="G102" s="130"/>
      <c r="H102" s="130"/>
      <c r="I102" s="131"/>
      <c r="J102" s="132">
        <f>J278</f>
        <v>0</v>
      </c>
      <c r="L102" s="128"/>
    </row>
    <row r="103" spans="2:12" s="10" customFormat="1" ht="19.899999999999999" hidden="1" customHeight="1">
      <c r="B103" s="128"/>
      <c r="D103" s="129" t="s">
        <v>166</v>
      </c>
      <c r="E103" s="130"/>
      <c r="F103" s="130"/>
      <c r="G103" s="130"/>
      <c r="H103" s="130"/>
      <c r="I103" s="131"/>
      <c r="J103" s="132">
        <f>J369</f>
        <v>0</v>
      </c>
      <c r="L103" s="128"/>
    </row>
    <row r="104" spans="2:12" s="10" customFormat="1" ht="19.899999999999999" hidden="1" customHeight="1">
      <c r="B104" s="128"/>
      <c r="D104" s="129" t="s">
        <v>167</v>
      </c>
      <c r="E104" s="130"/>
      <c r="F104" s="130"/>
      <c r="G104" s="130"/>
      <c r="H104" s="130"/>
      <c r="I104" s="131"/>
      <c r="J104" s="132">
        <f>J373</f>
        <v>0</v>
      </c>
      <c r="L104" s="128"/>
    </row>
    <row r="105" spans="2:12" s="9" customFormat="1" ht="24.95" hidden="1" customHeight="1">
      <c r="B105" s="123"/>
      <c r="D105" s="124" t="s">
        <v>168</v>
      </c>
      <c r="E105" s="125"/>
      <c r="F105" s="125"/>
      <c r="G105" s="125"/>
      <c r="H105" s="125"/>
      <c r="I105" s="126"/>
      <c r="J105" s="127">
        <f>J375</f>
        <v>0</v>
      </c>
      <c r="L105" s="123"/>
    </row>
    <row r="106" spans="2:12" s="10" customFormat="1" ht="19.899999999999999" hidden="1" customHeight="1">
      <c r="B106" s="128"/>
      <c r="D106" s="129" t="s">
        <v>169</v>
      </c>
      <c r="E106" s="130"/>
      <c r="F106" s="130"/>
      <c r="G106" s="130"/>
      <c r="H106" s="130"/>
      <c r="I106" s="131"/>
      <c r="J106" s="132">
        <f>J376</f>
        <v>0</v>
      </c>
      <c r="L106" s="128"/>
    </row>
    <row r="107" spans="2:12" s="10" customFormat="1" ht="19.899999999999999" hidden="1" customHeight="1">
      <c r="B107" s="128"/>
      <c r="D107" s="129" t="s">
        <v>170</v>
      </c>
      <c r="E107" s="130"/>
      <c r="F107" s="130"/>
      <c r="G107" s="130"/>
      <c r="H107" s="130"/>
      <c r="I107" s="131"/>
      <c r="J107" s="132">
        <f>J386</f>
        <v>0</v>
      </c>
      <c r="L107" s="128"/>
    </row>
    <row r="108" spans="2:12" s="10" customFormat="1" ht="19.899999999999999" hidden="1" customHeight="1">
      <c r="B108" s="128"/>
      <c r="D108" s="129" t="s">
        <v>171</v>
      </c>
      <c r="E108" s="130"/>
      <c r="F108" s="130"/>
      <c r="G108" s="130"/>
      <c r="H108" s="130"/>
      <c r="I108" s="131"/>
      <c r="J108" s="132">
        <f>J403</f>
        <v>0</v>
      </c>
      <c r="L108" s="128"/>
    </row>
    <row r="109" spans="2:12" s="10" customFormat="1" ht="19.899999999999999" hidden="1" customHeight="1">
      <c r="B109" s="128"/>
      <c r="D109" s="129" t="s">
        <v>172</v>
      </c>
      <c r="E109" s="130"/>
      <c r="F109" s="130"/>
      <c r="G109" s="130"/>
      <c r="H109" s="130"/>
      <c r="I109" s="131"/>
      <c r="J109" s="132">
        <f>J446</f>
        <v>0</v>
      </c>
      <c r="L109" s="128"/>
    </row>
    <row r="110" spans="2:12" s="10" customFormat="1" ht="19.899999999999999" hidden="1" customHeight="1">
      <c r="B110" s="128"/>
      <c r="D110" s="129" t="s">
        <v>173</v>
      </c>
      <c r="E110" s="130"/>
      <c r="F110" s="130"/>
      <c r="G110" s="130"/>
      <c r="H110" s="130"/>
      <c r="I110" s="131"/>
      <c r="J110" s="132">
        <f>J461</f>
        <v>0</v>
      </c>
      <c r="L110" s="128"/>
    </row>
    <row r="111" spans="2:12" s="10" customFormat="1" ht="19.899999999999999" hidden="1" customHeight="1">
      <c r="B111" s="128"/>
      <c r="D111" s="129" t="s">
        <v>174</v>
      </c>
      <c r="E111" s="130"/>
      <c r="F111" s="130"/>
      <c r="G111" s="130"/>
      <c r="H111" s="130"/>
      <c r="I111" s="131"/>
      <c r="J111" s="132">
        <f>J466</f>
        <v>0</v>
      </c>
      <c r="L111" s="128"/>
    </row>
    <row r="112" spans="2:12" s="10" customFormat="1" ht="19.899999999999999" hidden="1" customHeight="1">
      <c r="B112" s="128"/>
      <c r="D112" s="129" t="s">
        <v>175</v>
      </c>
      <c r="E112" s="130"/>
      <c r="F112" s="130"/>
      <c r="G112" s="130"/>
      <c r="H112" s="130"/>
      <c r="I112" s="131"/>
      <c r="J112" s="132">
        <f>J476</f>
        <v>0</v>
      </c>
      <c r="L112" s="128"/>
    </row>
    <row r="113" spans="1:31" s="10" customFormat="1" ht="19.899999999999999" hidden="1" customHeight="1">
      <c r="B113" s="128"/>
      <c r="D113" s="129" t="s">
        <v>176</v>
      </c>
      <c r="E113" s="130"/>
      <c r="F113" s="130"/>
      <c r="G113" s="130"/>
      <c r="H113" s="130"/>
      <c r="I113" s="131"/>
      <c r="J113" s="132">
        <f>J481</f>
        <v>0</v>
      </c>
      <c r="L113" s="128"/>
    </row>
    <row r="114" spans="1:31" s="10" customFormat="1" ht="19.899999999999999" hidden="1" customHeight="1">
      <c r="B114" s="128"/>
      <c r="D114" s="129" t="s">
        <v>177</v>
      </c>
      <c r="E114" s="130"/>
      <c r="F114" s="130"/>
      <c r="G114" s="130"/>
      <c r="H114" s="130"/>
      <c r="I114" s="131"/>
      <c r="J114" s="132">
        <f>J502</f>
        <v>0</v>
      </c>
      <c r="L114" s="128"/>
    </row>
    <row r="115" spans="1:31" s="10" customFormat="1" ht="19.899999999999999" hidden="1" customHeight="1">
      <c r="B115" s="128"/>
      <c r="D115" s="129" t="s">
        <v>178</v>
      </c>
      <c r="E115" s="130"/>
      <c r="F115" s="130"/>
      <c r="G115" s="130"/>
      <c r="H115" s="130"/>
      <c r="I115" s="131"/>
      <c r="J115" s="132">
        <f>J517</f>
        <v>0</v>
      </c>
      <c r="L115" s="128"/>
    </row>
    <row r="116" spans="1:31" s="10" customFormat="1" ht="19.899999999999999" hidden="1" customHeight="1">
      <c r="B116" s="128"/>
      <c r="D116" s="129" t="s">
        <v>179</v>
      </c>
      <c r="E116" s="130"/>
      <c r="F116" s="130"/>
      <c r="G116" s="130"/>
      <c r="H116" s="130"/>
      <c r="I116" s="131"/>
      <c r="J116" s="132">
        <f>J557</f>
        <v>0</v>
      </c>
      <c r="L116" s="128"/>
    </row>
    <row r="117" spans="1:31" s="10" customFormat="1" ht="19.899999999999999" hidden="1" customHeight="1">
      <c r="B117" s="128"/>
      <c r="D117" s="129" t="s">
        <v>180</v>
      </c>
      <c r="E117" s="130"/>
      <c r="F117" s="130"/>
      <c r="G117" s="130"/>
      <c r="H117" s="130"/>
      <c r="I117" s="131"/>
      <c r="J117" s="132">
        <f>J573</f>
        <v>0</v>
      </c>
      <c r="L117" s="128"/>
    </row>
    <row r="118" spans="1:31" s="10" customFormat="1" ht="19.899999999999999" hidden="1" customHeight="1">
      <c r="B118" s="128"/>
      <c r="D118" s="129" t="s">
        <v>1335</v>
      </c>
      <c r="E118" s="130"/>
      <c r="F118" s="130"/>
      <c r="G118" s="130"/>
      <c r="H118" s="130"/>
      <c r="I118" s="131"/>
      <c r="J118" s="132">
        <f>J580</f>
        <v>0</v>
      </c>
      <c r="L118" s="128"/>
    </row>
    <row r="119" spans="1:31" s="2" customFormat="1" ht="21.75" hidden="1" customHeight="1">
      <c r="A119" s="29"/>
      <c r="B119" s="30"/>
      <c r="C119" s="29"/>
      <c r="D119" s="29"/>
      <c r="E119" s="29"/>
      <c r="F119" s="29"/>
      <c r="G119" s="29"/>
      <c r="H119" s="29"/>
      <c r="I119" s="93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6.95" hidden="1" customHeight="1">
      <c r="A120" s="29"/>
      <c r="B120" s="44"/>
      <c r="C120" s="45"/>
      <c r="D120" s="45"/>
      <c r="E120" s="45"/>
      <c r="F120" s="45"/>
      <c r="G120" s="45"/>
      <c r="H120" s="45"/>
      <c r="I120" s="117"/>
      <c r="J120" s="45"/>
      <c r="K120" s="45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ht="11.25" hidden="1"/>
    <row r="122" spans="1:31" ht="11.25" hidden="1"/>
    <row r="123" spans="1:31" ht="11.25" hidden="1"/>
    <row r="124" spans="1:31" s="2" customFormat="1" ht="6.95" customHeight="1">
      <c r="A124" s="29"/>
      <c r="B124" s="46"/>
      <c r="C124" s="47"/>
      <c r="D124" s="47"/>
      <c r="E124" s="47"/>
      <c r="F124" s="47"/>
      <c r="G124" s="47"/>
      <c r="H124" s="47"/>
      <c r="I124" s="118"/>
      <c r="J124" s="47"/>
      <c r="K124" s="47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24.95" customHeight="1">
      <c r="A125" s="29"/>
      <c r="B125" s="30"/>
      <c r="C125" s="18" t="s">
        <v>181</v>
      </c>
      <c r="D125" s="29"/>
      <c r="E125" s="29"/>
      <c r="F125" s="29"/>
      <c r="G125" s="29"/>
      <c r="H125" s="29"/>
      <c r="I125" s="93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6.95" customHeight="1">
      <c r="A126" s="29"/>
      <c r="B126" s="30"/>
      <c r="C126" s="29"/>
      <c r="D126" s="29"/>
      <c r="E126" s="29"/>
      <c r="F126" s="29"/>
      <c r="G126" s="29"/>
      <c r="H126" s="29"/>
      <c r="I126" s="93"/>
      <c r="J126" s="29"/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2" customHeight="1">
      <c r="A127" s="29"/>
      <c r="B127" s="30"/>
      <c r="C127" s="24" t="s">
        <v>16</v>
      </c>
      <c r="D127" s="29"/>
      <c r="E127" s="29"/>
      <c r="F127" s="29"/>
      <c r="G127" s="29"/>
      <c r="H127" s="29"/>
      <c r="I127" s="93"/>
      <c r="J127" s="29"/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6.5" customHeight="1">
      <c r="A128" s="29"/>
      <c r="B128" s="30"/>
      <c r="C128" s="29"/>
      <c r="D128" s="29"/>
      <c r="E128" s="223" t="str">
        <f>E7</f>
        <v>Revitalizace polyfunkčního bytového domu- ul.Petra Křičky č.p.3106, 3373 - Ostrava</v>
      </c>
      <c r="F128" s="224"/>
      <c r="G128" s="224"/>
      <c r="H128" s="224"/>
      <c r="I128" s="93"/>
      <c r="J128" s="29"/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2" customHeight="1">
      <c r="A129" s="29"/>
      <c r="B129" s="30"/>
      <c r="C129" s="24" t="s">
        <v>154</v>
      </c>
      <c r="D129" s="29"/>
      <c r="E129" s="29"/>
      <c r="F129" s="29"/>
      <c r="G129" s="29"/>
      <c r="H129" s="29"/>
      <c r="I129" s="93"/>
      <c r="J129" s="29"/>
      <c r="K129" s="29"/>
      <c r="L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16.5" customHeight="1">
      <c r="A130" s="29"/>
      <c r="B130" s="30"/>
      <c r="C130" s="29"/>
      <c r="D130" s="29"/>
      <c r="E130" s="210" t="str">
        <f>E9</f>
        <v>0603 - Bytový dům č.p.3373 - stavební část - Uznatelné náklady</v>
      </c>
      <c r="F130" s="225"/>
      <c r="G130" s="225"/>
      <c r="H130" s="225"/>
      <c r="I130" s="93"/>
      <c r="J130" s="29"/>
      <c r="K130" s="29"/>
      <c r="L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6.95" customHeight="1">
      <c r="A131" s="29"/>
      <c r="B131" s="30"/>
      <c r="C131" s="29"/>
      <c r="D131" s="29"/>
      <c r="E131" s="29"/>
      <c r="F131" s="29"/>
      <c r="G131" s="29"/>
      <c r="H131" s="29"/>
      <c r="I131" s="93"/>
      <c r="J131" s="29"/>
      <c r="K131" s="29"/>
      <c r="L131" s="3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2" customFormat="1" ht="12" customHeight="1">
      <c r="A132" s="29"/>
      <c r="B132" s="30"/>
      <c r="C132" s="24" t="s">
        <v>21</v>
      </c>
      <c r="D132" s="29"/>
      <c r="E132" s="29"/>
      <c r="F132" s="22" t="str">
        <f>F12</f>
        <v>Ostrava</v>
      </c>
      <c r="G132" s="29"/>
      <c r="H132" s="29"/>
      <c r="I132" s="94" t="s">
        <v>23</v>
      </c>
      <c r="J132" s="52" t="str">
        <f>IF(J12="","",J12)</f>
        <v>6. 3. 2020</v>
      </c>
      <c r="K132" s="29"/>
      <c r="L132" s="3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5" s="2" customFormat="1" ht="6.95" customHeight="1">
      <c r="A133" s="29"/>
      <c r="B133" s="30"/>
      <c r="C133" s="29"/>
      <c r="D133" s="29"/>
      <c r="E133" s="29"/>
      <c r="F133" s="29"/>
      <c r="G133" s="29"/>
      <c r="H133" s="29"/>
      <c r="I133" s="93"/>
      <c r="J133" s="29"/>
      <c r="K133" s="29"/>
      <c r="L133" s="3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65" s="2" customFormat="1" ht="15.2" customHeight="1">
      <c r="A134" s="29"/>
      <c r="B134" s="30"/>
      <c r="C134" s="24" t="s">
        <v>25</v>
      </c>
      <c r="D134" s="29"/>
      <c r="E134" s="29"/>
      <c r="F134" s="22" t="str">
        <f>E15</f>
        <v xml:space="preserve"> </v>
      </c>
      <c r="G134" s="29"/>
      <c r="H134" s="29"/>
      <c r="I134" s="94" t="s">
        <v>31</v>
      </c>
      <c r="J134" s="27" t="str">
        <f>E21</f>
        <v>MS-projekce s.r.o.</v>
      </c>
      <c r="K134" s="29"/>
      <c r="L134" s="3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65" s="2" customFormat="1" ht="15.2" customHeight="1">
      <c r="A135" s="29"/>
      <c r="B135" s="30"/>
      <c r="C135" s="24" t="s">
        <v>29</v>
      </c>
      <c r="D135" s="29"/>
      <c r="E135" s="29"/>
      <c r="F135" s="22" t="str">
        <f>IF(E18="","",E18)</f>
        <v>Vyplň údaj</v>
      </c>
      <c r="G135" s="29"/>
      <c r="H135" s="29"/>
      <c r="I135" s="94" t="s">
        <v>36</v>
      </c>
      <c r="J135" s="27" t="str">
        <f>E24</f>
        <v>Hořák</v>
      </c>
      <c r="K135" s="29"/>
      <c r="L135" s="3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</row>
    <row r="136" spans="1:65" s="2" customFormat="1" ht="10.35" customHeight="1">
      <c r="A136" s="29"/>
      <c r="B136" s="30"/>
      <c r="C136" s="29"/>
      <c r="D136" s="29"/>
      <c r="E136" s="29"/>
      <c r="F136" s="29"/>
      <c r="G136" s="29"/>
      <c r="H136" s="29"/>
      <c r="I136" s="93"/>
      <c r="J136" s="29"/>
      <c r="K136" s="29"/>
      <c r="L136" s="3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</row>
    <row r="137" spans="1:65" s="11" customFormat="1" ht="29.25" customHeight="1">
      <c r="A137" s="133"/>
      <c r="B137" s="134"/>
      <c r="C137" s="135" t="s">
        <v>182</v>
      </c>
      <c r="D137" s="136" t="s">
        <v>64</v>
      </c>
      <c r="E137" s="136" t="s">
        <v>60</v>
      </c>
      <c r="F137" s="136" t="s">
        <v>61</v>
      </c>
      <c r="G137" s="136" t="s">
        <v>183</v>
      </c>
      <c r="H137" s="136" t="s">
        <v>184</v>
      </c>
      <c r="I137" s="137" t="s">
        <v>185</v>
      </c>
      <c r="J137" s="138" t="s">
        <v>158</v>
      </c>
      <c r="K137" s="139" t="s">
        <v>186</v>
      </c>
      <c r="L137" s="140"/>
      <c r="M137" s="59" t="s">
        <v>1</v>
      </c>
      <c r="N137" s="60" t="s">
        <v>43</v>
      </c>
      <c r="O137" s="60" t="s">
        <v>187</v>
      </c>
      <c r="P137" s="60" t="s">
        <v>188</v>
      </c>
      <c r="Q137" s="60" t="s">
        <v>189</v>
      </c>
      <c r="R137" s="60" t="s">
        <v>190</v>
      </c>
      <c r="S137" s="60" t="s">
        <v>191</v>
      </c>
      <c r="T137" s="61" t="s">
        <v>192</v>
      </c>
      <c r="U137" s="133"/>
      <c r="V137" s="133"/>
      <c r="W137" s="133"/>
      <c r="X137" s="133"/>
      <c r="Y137" s="133"/>
      <c r="Z137" s="133"/>
      <c r="AA137" s="133"/>
      <c r="AB137" s="133"/>
      <c r="AC137" s="133"/>
      <c r="AD137" s="133"/>
      <c r="AE137" s="133"/>
    </row>
    <row r="138" spans="1:65" s="2" customFormat="1" ht="22.9" customHeight="1">
      <c r="A138" s="29"/>
      <c r="B138" s="30"/>
      <c r="C138" s="66" t="s">
        <v>193</v>
      </c>
      <c r="D138" s="29"/>
      <c r="E138" s="29"/>
      <c r="F138" s="29"/>
      <c r="G138" s="29"/>
      <c r="H138" s="29"/>
      <c r="I138" s="93"/>
      <c r="J138" s="141">
        <f>BK138</f>
        <v>0</v>
      </c>
      <c r="K138" s="29"/>
      <c r="L138" s="30"/>
      <c r="M138" s="62"/>
      <c r="N138" s="53"/>
      <c r="O138" s="63"/>
      <c r="P138" s="142">
        <f>P139+P375</f>
        <v>0</v>
      </c>
      <c r="Q138" s="63"/>
      <c r="R138" s="142">
        <f>R139+R375</f>
        <v>720.36483506000002</v>
      </c>
      <c r="S138" s="63"/>
      <c r="T138" s="143">
        <f>T139+T375</f>
        <v>602.5490291499998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4" t="s">
        <v>78</v>
      </c>
      <c r="AU138" s="14" t="s">
        <v>160</v>
      </c>
      <c r="BK138" s="144">
        <f>BK139+BK375</f>
        <v>0</v>
      </c>
    </row>
    <row r="139" spans="1:65" s="12" customFormat="1" ht="25.9" customHeight="1">
      <c r="B139" s="145"/>
      <c r="D139" s="146" t="s">
        <v>78</v>
      </c>
      <c r="E139" s="147" t="s">
        <v>194</v>
      </c>
      <c r="F139" s="147" t="s">
        <v>195</v>
      </c>
      <c r="I139" s="148"/>
      <c r="J139" s="149">
        <f>BK139</f>
        <v>0</v>
      </c>
      <c r="L139" s="145"/>
      <c r="M139" s="150"/>
      <c r="N139" s="151"/>
      <c r="O139" s="151"/>
      <c r="P139" s="152">
        <f>P140+P144+P160+P169+P278+P369+P373</f>
        <v>0</v>
      </c>
      <c r="Q139" s="151"/>
      <c r="R139" s="152">
        <f>R140+R144+R160+R169+R278+R369+R373</f>
        <v>636.00308921999999</v>
      </c>
      <c r="S139" s="151"/>
      <c r="T139" s="153">
        <f>T140+T144+T160+T169+T278+T369+T373</f>
        <v>514.54410199999984</v>
      </c>
      <c r="AR139" s="146" t="s">
        <v>87</v>
      </c>
      <c r="AT139" s="154" t="s">
        <v>78</v>
      </c>
      <c r="AU139" s="154" t="s">
        <v>79</v>
      </c>
      <c r="AY139" s="146" t="s">
        <v>196</v>
      </c>
      <c r="BK139" s="155">
        <f>BK140+BK144+BK160+BK169+BK278+BK369+BK373</f>
        <v>0</v>
      </c>
    </row>
    <row r="140" spans="1:65" s="12" customFormat="1" ht="22.9" customHeight="1">
      <c r="B140" s="145"/>
      <c r="D140" s="146" t="s">
        <v>78</v>
      </c>
      <c r="E140" s="156" t="s">
        <v>87</v>
      </c>
      <c r="F140" s="156" t="s">
        <v>1413</v>
      </c>
      <c r="I140" s="148"/>
      <c r="J140" s="157">
        <f>BK140</f>
        <v>0</v>
      </c>
      <c r="L140" s="145"/>
      <c r="M140" s="150"/>
      <c r="N140" s="151"/>
      <c r="O140" s="151"/>
      <c r="P140" s="152">
        <f>SUM(P141:P143)</f>
        <v>0</v>
      </c>
      <c r="Q140" s="151"/>
      <c r="R140" s="152">
        <f>SUM(R141:R143)</f>
        <v>0</v>
      </c>
      <c r="S140" s="151"/>
      <c r="T140" s="153">
        <f>SUM(T141:T143)</f>
        <v>0</v>
      </c>
      <c r="AR140" s="146" t="s">
        <v>87</v>
      </c>
      <c r="AT140" s="154" t="s">
        <v>78</v>
      </c>
      <c r="AU140" s="154" t="s">
        <v>87</v>
      </c>
      <c r="AY140" s="146" t="s">
        <v>196</v>
      </c>
      <c r="BK140" s="155">
        <f>SUM(BK141:BK143)</f>
        <v>0</v>
      </c>
    </row>
    <row r="141" spans="1:65" s="2" customFormat="1" ht="16.5" customHeight="1">
      <c r="A141" s="29"/>
      <c r="B141" s="158"/>
      <c r="C141" s="159" t="s">
        <v>87</v>
      </c>
      <c r="D141" s="159" t="s">
        <v>199</v>
      </c>
      <c r="E141" s="160" t="s">
        <v>1414</v>
      </c>
      <c r="F141" s="161" t="s">
        <v>1415</v>
      </c>
      <c r="G141" s="162" t="s">
        <v>202</v>
      </c>
      <c r="H141" s="163">
        <v>4.6879999999999997</v>
      </c>
      <c r="I141" s="164"/>
      <c r="J141" s="165">
        <f>ROUND(I141*H141,2)</f>
        <v>0</v>
      </c>
      <c r="K141" s="166"/>
      <c r="L141" s="30"/>
      <c r="M141" s="167" t="s">
        <v>1</v>
      </c>
      <c r="N141" s="168" t="s">
        <v>45</v>
      </c>
      <c r="O141" s="55"/>
      <c r="P141" s="169">
        <f>O141*H141</f>
        <v>0</v>
      </c>
      <c r="Q141" s="169">
        <v>0</v>
      </c>
      <c r="R141" s="169">
        <f>Q141*H141</f>
        <v>0</v>
      </c>
      <c r="S141" s="169">
        <v>0</v>
      </c>
      <c r="T141" s="170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1" t="s">
        <v>203</v>
      </c>
      <c r="AT141" s="171" t="s">
        <v>199</v>
      </c>
      <c r="AU141" s="171" t="s">
        <v>204</v>
      </c>
      <c r="AY141" s="14" t="s">
        <v>196</v>
      </c>
      <c r="BE141" s="172">
        <f>IF(N141="základní",J141,0)</f>
        <v>0</v>
      </c>
      <c r="BF141" s="172">
        <f>IF(N141="snížená",J141,0)</f>
        <v>0</v>
      </c>
      <c r="BG141" s="172">
        <f>IF(N141="zákl. přenesená",J141,0)</f>
        <v>0</v>
      </c>
      <c r="BH141" s="172">
        <f>IF(N141="sníž. přenesená",J141,0)</f>
        <v>0</v>
      </c>
      <c r="BI141" s="172">
        <f>IF(N141="nulová",J141,0)</f>
        <v>0</v>
      </c>
      <c r="BJ141" s="14" t="s">
        <v>204</v>
      </c>
      <c r="BK141" s="172">
        <f>ROUND(I141*H141,2)</f>
        <v>0</v>
      </c>
      <c r="BL141" s="14" t="s">
        <v>203</v>
      </c>
      <c r="BM141" s="171" t="s">
        <v>1416</v>
      </c>
    </row>
    <row r="142" spans="1:65" s="2" customFormat="1" ht="16.5" customHeight="1">
      <c r="A142" s="29"/>
      <c r="B142" s="158"/>
      <c r="C142" s="159" t="s">
        <v>204</v>
      </c>
      <c r="D142" s="159" t="s">
        <v>199</v>
      </c>
      <c r="E142" s="160" t="s">
        <v>1417</v>
      </c>
      <c r="F142" s="161" t="s">
        <v>1418</v>
      </c>
      <c r="G142" s="162" t="s">
        <v>202</v>
      </c>
      <c r="H142" s="163">
        <v>4.6680000000000001</v>
      </c>
      <c r="I142" s="164"/>
      <c r="J142" s="165">
        <f>ROUND(I142*H142,2)</f>
        <v>0</v>
      </c>
      <c r="K142" s="166"/>
      <c r="L142" s="30"/>
      <c r="M142" s="167" t="s">
        <v>1</v>
      </c>
      <c r="N142" s="168" t="s">
        <v>45</v>
      </c>
      <c r="O142" s="55"/>
      <c r="P142" s="169">
        <f>O142*H142</f>
        <v>0</v>
      </c>
      <c r="Q142" s="169">
        <v>0</v>
      </c>
      <c r="R142" s="169">
        <f>Q142*H142</f>
        <v>0</v>
      </c>
      <c r="S142" s="169">
        <v>0</v>
      </c>
      <c r="T142" s="170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1" t="s">
        <v>203</v>
      </c>
      <c r="AT142" s="171" t="s">
        <v>199</v>
      </c>
      <c r="AU142" s="171" t="s">
        <v>204</v>
      </c>
      <c r="AY142" s="14" t="s">
        <v>196</v>
      </c>
      <c r="BE142" s="172">
        <f>IF(N142="základní",J142,0)</f>
        <v>0</v>
      </c>
      <c r="BF142" s="172">
        <f>IF(N142="snížená",J142,0)</f>
        <v>0</v>
      </c>
      <c r="BG142" s="172">
        <f>IF(N142="zákl. přenesená",J142,0)</f>
        <v>0</v>
      </c>
      <c r="BH142" s="172">
        <f>IF(N142="sníž. přenesená",J142,0)</f>
        <v>0</v>
      </c>
      <c r="BI142" s="172">
        <f>IF(N142="nulová",J142,0)</f>
        <v>0</v>
      </c>
      <c r="BJ142" s="14" t="s">
        <v>204</v>
      </c>
      <c r="BK142" s="172">
        <f>ROUND(I142*H142,2)</f>
        <v>0</v>
      </c>
      <c r="BL142" s="14" t="s">
        <v>203</v>
      </c>
      <c r="BM142" s="171" t="s">
        <v>1419</v>
      </c>
    </row>
    <row r="143" spans="1:65" s="2" customFormat="1" ht="16.5" customHeight="1">
      <c r="A143" s="29"/>
      <c r="B143" s="158"/>
      <c r="C143" s="159" t="s">
        <v>197</v>
      </c>
      <c r="D143" s="159" t="s">
        <v>199</v>
      </c>
      <c r="E143" s="160" t="s">
        <v>1420</v>
      </c>
      <c r="F143" s="161" t="s">
        <v>1421</v>
      </c>
      <c r="G143" s="162" t="s">
        <v>208</v>
      </c>
      <c r="H143" s="163">
        <v>15.88</v>
      </c>
      <c r="I143" s="164"/>
      <c r="J143" s="165">
        <f>ROUND(I143*H143,2)</f>
        <v>0</v>
      </c>
      <c r="K143" s="166"/>
      <c r="L143" s="30"/>
      <c r="M143" s="167" t="s">
        <v>1</v>
      </c>
      <c r="N143" s="168" t="s">
        <v>45</v>
      </c>
      <c r="O143" s="55"/>
      <c r="P143" s="169">
        <f>O143*H143</f>
        <v>0</v>
      </c>
      <c r="Q143" s="169">
        <v>0</v>
      </c>
      <c r="R143" s="169">
        <f>Q143*H143</f>
        <v>0</v>
      </c>
      <c r="S143" s="169">
        <v>0</v>
      </c>
      <c r="T143" s="170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1" t="s">
        <v>203</v>
      </c>
      <c r="AT143" s="171" t="s">
        <v>199</v>
      </c>
      <c r="AU143" s="171" t="s">
        <v>204</v>
      </c>
      <c r="AY143" s="14" t="s">
        <v>196</v>
      </c>
      <c r="BE143" s="172">
        <f>IF(N143="základní",J143,0)</f>
        <v>0</v>
      </c>
      <c r="BF143" s="172">
        <f>IF(N143="snížená",J143,0)</f>
        <v>0</v>
      </c>
      <c r="BG143" s="172">
        <f>IF(N143="zákl. přenesená",J143,0)</f>
        <v>0</v>
      </c>
      <c r="BH143" s="172">
        <f>IF(N143="sníž. přenesená",J143,0)</f>
        <v>0</v>
      </c>
      <c r="BI143" s="172">
        <f>IF(N143="nulová",J143,0)</f>
        <v>0</v>
      </c>
      <c r="BJ143" s="14" t="s">
        <v>204</v>
      </c>
      <c r="BK143" s="172">
        <f>ROUND(I143*H143,2)</f>
        <v>0</v>
      </c>
      <c r="BL143" s="14" t="s">
        <v>203</v>
      </c>
      <c r="BM143" s="171" t="s">
        <v>1422</v>
      </c>
    </row>
    <row r="144" spans="1:65" s="12" customFormat="1" ht="22.9" customHeight="1">
      <c r="B144" s="145"/>
      <c r="D144" s="146" t="s">
        <v>78</v>
      </c>
      <c r="E144" s="156" t="s">
        <v>197</v>
      </c>
      <c r="F144" s="156" t="s">
        <v>198</v>
      </c>
      <c r="I144" s="148"/>
      <c r="J144" s="157">
        <f>BK144</f>
        <v>0</v>
      </c>
      <c r="L144" s="145"/>
      <c r="M144" s="150"/>
      <c r="N144" s="151"/>
      <c r="O144" s="151"/>
      <c r="P144" s="152">
        <f>SUM(P145:P159)</f>
        <v>0</v>
      </c>
      <c r="Q144" s="151"/>
      <c r="R144" s="152">
        <f>SUM(R145:R159)</f>
        <v>94.851151790000003</v>
      </c>
      <c r="S144" s="151"/>
      <c r="T144" s="153">
        <f>SUM(T145:T159)</f>
        <v>0</v>
      </c>
      <c r="AR144" s="146" t="s">
        <v>87</v>
      </c>
      <c r="AT144" s="154" t="s">
        <v>78</v>
      </c>
      <c r="AU144" s="154" t="s">
        <v>87</v>
      </c>
      <c r="AY144" s="146" t="s">
        <v>196</v>
      </c>
      <c r="BK144" s="155">
        <f>SUM(BK145:BK159)</f>
        <v>0</v>
      </c>
    </row>
    <row r="145" spans="1:65" s="2" customFormat="1" ht="16.5" customHeight="1">
      <c r="A145" s="29"/>
      <c r="B145" s="158"/>
      <c r="C145" s="159" t="s">
        <v>203</v>
      </c>
      <c r="D145" s="159" t="s">
        <v>199</v>
      </c>
      <c r="E145" s="160" t="s">
        <v>200</v>
      </c>
      <c r="F145" s="161" t="s">
        <v>201</v>
      </c>
      <c r="G145" s="162" t="s">
        <v>202</v>
      </c>
      <c r="H145" s="163">
        <v>0.50700000000000001</v>
      </c>
      <c r="I145" s="164"/>
      <c r="J145" s="165">
        <f t="shared" ref="J145:J159" si="0">ROUND(I145*H145,2)</f>
        <v>0</v>
      </c>
      <c r="K145" s="166"/>
      <c r="L145" s="30"/>
      <c r="M145" s="167" t="s">
        <v>1</v>
      </c>
      <c r="N145" s="168" t="s">
        <v>45</v>
      </c>
      <c r="O145" s="55"/>
      <c r="P145" s="169">
        <f t="shared" ref="P145:P159" si="1">O145*H145</f>
        <v>0</v>
      </c>
      <c r="Q145" s="169">
        <v>1.3271500000000001</v>
      </c>
      <c r="R145" s="169">
        <f t="shared" ref="R145:R159" si="2">Q145*H145</f>
        <v>0.67286505000000008</v>
      </c>
      <c r="S145" s="169">
        <v>0</v>
      </c>
      <c r="T145" s="170">
        <f t="shared" ref="T145:T159" si="3"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1" t="s">
        <v>203</v>
      </c>
      <c r="AT145" s="171" t="s">
        <v>199</v>
      </c>
      <c r="AU145" s="171" t="s">
        <v>204</v>
      </c>
      <c r="AY145" s="14" t="s">
        <v>196</v>
      </c>
      <c r="BE145" s="172">
        <f t="shared" ref="BE145:BE159" si="4">IF(N145="základní",J145,0)</f>
        <v>0</v>
      </c>
      <c r="BF145" s="172">
        <f t="shared" ref="BF145:BF159" si="5">IF(N145="snížená",J145,0)</f>
        <v>0</v>
      </c>
      <c r="BG145" s="172">
        <f t="shared" ref="BG145:BG159" si="6">IF(N145="zákl. přenesená",J145,0)</f>
        <v>0</v>
      </c>
      <c r="BH145" s="172">
        <f t="shared" ref="BH145:BH159" si="7">IF(N145="sníž. přenesená",J145,0)</f>
        <v>0</v>
      </c>
      <c r="BI145" s="172">
        <f t="shared" ref="BI145:BI159" si="8">IF(N145="nulová",J145,0)</f>
        <v>0</v>
      </c>
      <c r="BJ145" s="14" t="s">
        <v>204</v>
      </c>
      <c r="BK145" s="172">
        <f t="shared" ref="BK145:BK159" si="9">ROUND(I145*H145,2)</f>
        <v>0</v>
      </c>
      <c r="BL145" s="14" t="s">
        <v>203</v>
      </c>
      <c r="BM145" s="171" t="s">
        <v>1423</v>
      </c>
    </row>
    <row r="146" spans="1:65" s="2" customFormat="1" ht="16.5" customHeight="1">
      <c r="A146" s="29"/>
      <c r="B146" s="158"/>
      <c r="C146" s="159" t="s">
        <v>219</v>
      </c>
      <c r="D146" s="159" t="s">
        <v>199</v>
      </c>
      <c r="E146" s="160" t="s">
        <v>1424</v>
      </c>
      <c r="F146" s="161" t="s">
        <v>1425</v>
      </c>
      <c r="G146" s="162" t="s">
        <v>202</v>
      </c>
      <c r="H146" s="163">
        <v>1.2E-2</v>
      </c>
      <c r="I146" s="164"/>
      <c r="J146" s="165">
        <f t="shared" si="0"/>
        <v>0</v>
      </c>
      <c r="K146" s="166"/>
      <c r="L146" s="30"/>
      <c r="M146" s="167" t="s">
        <v>1</v>
      </c>
      <c r="N146" s="168" t="s">
        <v>45</v>
      </c>
      <c r="O146" s="55"/>
      <c r="P146" s="169">
        <f t="shared" si="1"/>
        <v>0</v>
      </c>
      <c r="Q146" s="169">
        <v>2.3305500000000001</v>
      </c>
      <c r="R146" s="169">
        <f t="shared" si="2"/>
        <v>2.7966600000000001E-2</v>
      </c>
      <c r="S146" s="169">
        <v>0</v>
      </c>
      <c r="T146" s="170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1" t="s">
        <v>203</v>
      </c>
      <c r="AT146" s="171" t="s">
        <v>199</v>
      </c>
      <c r="AU146" s="171" t="s">
        <v>204</v>
      </c>
      <c r="AY146" s="14" t="s">
        <v>196</v>
      </c>
      <c r="BE146" s="172">
        <f t="shared" si="4"/>
        <v>0</v>
      </c>
      <c r="BF146" s="172">
        <f t="shared" si="5"/>
        <v>0</v>
      </c>
      <c r="BG146" s="172">
        <f t="shared" si="6"/>
        <v>0</v>
      </c>
      <c r="BH146" s="172">
        <f t="shared" si="7"/>
        <v>0</v>
      </c>
      <c r="BI146" s="172">
        <f t="shared" si="8"/>
        <v>0</v>
      </c>
      <c r="BJ146" s="14" t="s">
        <v>204</v>
      </c>
      <c r="BK146" s="172">
        <f t="shared" si="9"/>
        <v>0</v>
      </c>
      <c r="BL146" s="14" t="s">
        <v>203</v>
      </c>
      <c r="BM146" s="171" t="s">
        <v>1426</v>
      </c>
    </row>
    <row r="147" spans="1:65" s="2" customFormat="1" ht="21.75" customHeight="1">
      <c r="A147" s="29"/>
      <c r="B147" s="158"/>
      <c r="C147" s="159" t="s">
        <v>224</v>
      </c>
      <c r="D147" s="159" t="s">
        <v>199</v>
      </c>
      <c r="E147" s="160" t="s">
        <v>206</v>
      </c>
      <c r="F147" s="161" t="s">
        <v>207</v>
      </c>
      <c r="G147" s="162" t="s">
        <v>208</v>
      </c>
      <c r="H147" s="163">
        <v>502.43700000000001</v>
      </c>
      <c r="I147" s="164"/>
      <c r="J147" s="165">
        <f t="shared" si="0"/>
        <v>0</v>
      </c>
      <c r="K147" s="166"/>
      <c r="L147" s="30"/>
      <c r="M147" s="167" t="s">
        <v>1</v>
      </c>
      <c r="N147" s="168" t="s">
        <v>45</v>
      </c>
      <c r="O147" s="55"/>
      <c r="P147" s="169">
        <f t="shared" si="1"/>
        <v>0</v>
      </c>
      <c r="Q147" s="169">
        <v>0.14854000000000001</v>
      </c>
      <c r="R147" s="169">
        <f t="shared" si="2"/>
        <v>74.631991980000009</v>
      </c>
      <c r="S147" s="169">
        <v>0</v>
      </c>
      <c r="T147" s="170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1" t="s">
        <v>203</v>
      </c>
      <c r="AT147" s="171" t="s">
        <v>199</v>
      </c>
      <c r="AU147" s="171" t="s">
        <v>204</v>
      </c>
      <c r="AY147" s="14" t="s">
        <v>196</v>
      </c>
      <c r="BE147" s="172">
        <f t="shared" si="4"/>
        <v>0</v>
      </c>
      <c r="BF147" s="172">
        <f t="shared" si="5"/>
        <v>0</v>
      </c>
      <c r="BG147" s="172">
        <f t="shared" si="6"/>
        <v>0</v>
      </c>
      <c r="BH147" s="172">
        <f t="shared" si="7"/>
        <v>0</v>
      </c>
      <c r="BI147" s="172">
        <f t="shared" si="8"/>
        <v>0</v>
      </c>
      <c r="BJ147" s="14" t="s">
        <v>204</v>
      </c>
      <c r="BK147" s="172">
        <f t="shared" si="9"/>
        <v>0</v>
      </c>
      <c r="BL147" s="14" t="s">
        <v>203</v>
      </c>
      <c r="BM147" s="171" t="s">
        <v>1427</v>
      </c>
    </row>
    <row r="148" spans="1:65" s="2" customFormat="1" ht="21.75" customHeight="1">
      <c r="A148" s="29"/>
      <c r="B148" s="158"/>
      <c r="C148" s="159" t="s">
        <v>228</v>
      </c>
      <c r="D148" s="159" t="s">
        <v>199</v>
      </c>
      <c r="E148" s="160" t="s">
        <v>1428</v>
      </c>
      <c r="F148" s="161" t="s">
        <v>1429</v>
      </c>
      <c r="G148" s="162" t="s">
        <v>208</v>
      </c>
      <c r="H148" s="163">
        <v>53.887999999999998</v>
      </c>
      <c r="I148" s="164"/>
      <c r="J148" s="165">
        <f t="shared" si="0"/>
        <v>0</v>
      </c>
      <c r="K148" s="166"/>
      <c r="L148" s="30"/>
      <c r="M148" s="167" t="s">
        <v>1</v>
      </c>
      <c r="N148" s="168" t="s">
        <v>45</v>
      </c>
      <c r="O148" s="55"/>
      <c r="P148" s="169">
        <f t="shared" si="1"/>
        <v>0</v>
      </c>
      <c r="Q148" s="169">
        <v>0.23483999999999999</v>
      </c>
      <c r="R148" s="169">
        <f t="shared" si="2"/>
        <v>12.655057919999999</v>
      </c>
      <c r="S148" s="169">
        <v>0</v>
      </c>
      <c r="T148" s="170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1" t="s">
        <v>203</v>
      </c>
      <c r="AT148" s="171" t="s">
        <v>199</v>
      </c>
      <c r="AU148" s="171" t="s">
        <v>204</v>
      </c>
      <c r="AY148" s="14" t="s">
        <v>196</v>
      </c>
      <c r="BE148" s="172">
        <f t="shared" si="4"/>
        <v>0</v>
      </c>
      <c r="BF148" s="172">
        <f t="shared" si="5"/>
        <v>0</v>
      </c>
      <c r="BG148" s="172">
        <f t="shared" si="6"/>
        <v>0</v>
      </c>
      <c r="BH148" s="172">
        <f t="shared" si="7"/>
        <v>0</v>
      </c>
      <c r="BI148" s="172">
        <f t="shared" si="8"/>
        <v>0</v>
      </c>
      <c r="BJ148" s="14" t="s">
        <v>204</v>
      </c>
      <c r="BK148" s="172">
        <f t="shared" si="9"/>
        <v>0</v>
      </c>
      <c r="BL148" s="14" t="s">
        <v>203</v>
      </c>
      <c r="BM148" s="171" t="s">
        <v>1430</v>
      </c>
    </row>
    <row r="149" spans="1:65" s="2" customFormat="1" ht="16.5" customHeight="1">
      <c r="A149" s="29"/>
      <c r="B149" s="158"/>
      <c r="C149" s="159" t="s">
        <v>217</v>
      </c>
      <c r="D149" s="159" t="s">
        <v>199</v>
      </c>
      <c r="E149" s="160" t="s">
        <v>1431</v>
      </c>
      <c r="F149" s="161" t="s">
        <v>1432</v>
      </c>
      <c r="G149" s="162" t="s">
        <v>512</v>
      </c>
      <c r="H149" s="163">
        <v>20</v>
      </c>
      <c r="I149" s="164"/>
      <c r="J149" s="165">
        <f t="shared" si="0"/>
        <v>0</v>
      </c>
      <c r="K149" s="166"/>
      <c r="L149" s="30"/>
      <c r="M149" s="167" t="s">
        <v>1</v>
      </c>
      <c r="N149" s="168" t="s">
        <v>45</v>
      </c>
      <c r="O149" s="55"/>
      <c r="P149" s="169">
        <f t="shared" si="1"/>
        <v>0</v>
      </c>
      <c r="Q149" s="169">
        <v>2.6280000000000001E-2</v>
      </c>
      <c r="R149" s="169">
        <f t="shared" si="2"/>
        <v>0.52560000000000007</v>
      </c>
      <c r="S149" s="169">
        <v>0</v>
      </c>
      <c r="T149" s="170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1" t="s">
        <v>203</v>
      </c>
      <c r="AT149" s="171" t="s">
        <v>199</v>
      </c>
      <c r="AU149" s="171" t="s">
        <v>204</v>
      </c>
      <c r="AY149" s="14" t="s">
        <v>196</v>
      </c>
      <c r="BE149" s="172">
        <f t="shared" si="4"/>
        <v>0</v>
      </c>
      <c r="BF149" s="172">
        <f t="shared" si="5"/>
        <v>0</v>
      </c>
      <c r="BG149" s="172">
        <f t="shared" si="6"/>
        <v>0</v>
      </c>
      <c r="BH149" s="172">
        <f t="shared" si="7"/>
        <v>0</v>
      </c>
      <c r="BI149" s="172">
        <f t="shared" si="8"/>
        <v>0</v>
      </c>
      <c r="BJ149" s="14" t="s">
        <v>204</v>
      </c>
      <c r="BK149" s="172">
        <f t="shared" si="9"/>
        <v>0</v>
      </c>
      <c r="BL149" s="14" t="s">
        <v>203</v>
      </c>
      <c r="BM149" s="171" t="s">
        <v>1433</v>
      </c>
    </row>
    <row r="150" spans="1:65" s="2" customFormat="1" ht="16.5" customHeight="1">
      <c r="A150" s="29"/>
      <c r="B150" s="158"/>
      <c r="C150" s="159" t="s">
        <v>237</v>
      </c>
      <c r="D150" s="159" t="s">
        <v>199</v>
      </c>
      <c r="E150" s="160" t="s">
        <v>1434</v>
      </c>
      <c r="F150" s="161" t="s">
        <v>1435</v>
      </c>
      <c r="G150" s="162" t="s">
        <v>512</v>
      </c>
      <c r="H150" s="163">
        <v>4</v>
      </c>
      <c r="I150" s="164"/>
      <c r="J150" s="165">
        <f t="shared" si="0"/>
        <v>0</v>
      </c>
      <c r="K150" s="166"/>
      <c r="L150" s="30"/>
      <c r="M150" s="167" t="s">
        <v>1</v>
      </c>
      <c r="N150" s="168" t="s">
        <v>45</v>
      </c>
      <c r="O150" s="55"/>
      <c r="P150" s="169">
        <f t="shared" si="1"/>
        <v>0</v>
      </c>
      <c r="Q150" s="169">
        <v>3.4279999999999998E-2</v>
      </c>
      <c r="R150" s="169">
        <f t="shared" si="2"/>
        <v>0.13711999999999999</v>
      </c>
      <c r="S150" s="169">
        <v>0</v>
      </c>
      <c r="T150" s="170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1" t="s">
        <v>203</v>
      </c>
      <c r="AT150" s="171" t="s">
        <v>199</v>
      </c>
      <c r="AU150" s="171" t="s">
        <v>204</v>
      </c>
      <c r="AY150" s="14" t="s">
        <v>196</v>
      </c>
      <c r="BE150" s="172">
        <f t="shared" si="4"/>
        <v>0</v>
      </c>
      <c r="BF150" s="172">
        <f t="shared" si="5"/>
        <v>0</v>
      </c>
      <c r="BG150" s="172">
        <f t="shared" si="6"/>
        <v>0</v>
      </c>
      <c r="BH150" s="172">
        <f t="shared" si="7"/>
        <v>0</v>
      </c>
      <c r="BI150" s="172">
        <f t="shared" si="8"/>
        <v>0</v>
      </c>
      <c r="BJ150" s="14" t="s">
        <v>204</v>
      </c>
      <c r="BK150" s="172">
        <f t="shared" si="9"/>
        <v>0</v>
      </c>
      <c r="BL150" s="14" t="s">
        <v>203</v>
      </c>
      <c r="BM150" s="171" t="s">
        <v>1436</v>
      </c>
    </row>
    <row r="151" spans="1:65" s="2" customFormat="1" ht="16.5" customHeight="1">
      <c r="A151" s="29"/>
      <c r="B151" s="158"/>
      <c r="C151" s="159" t="s">
        <v>241</v>
      </c>
      <c r="D151" s="159" t="s">
        <v>199</v>
      </c>
      <c r="E151" s="160" t="s">
        <v>1437</v>
      </c>
      <c r="F151" s="161" t="s">
        <v>1438</v>
      </c>
      <c r="G151" s="162" t="s">
        <v>512</v>
      </c>
      <c r="H151" s="163">
        <v>68</v>
      </c>
      <c r="I151" s="164"/>
      <c r="J151" s="165">
        <f t="shared" si="0"/>
        <v>0</v>
      </c>
      <c r="K151" s="166"/>
      <c r="L151" s="30"/>
      <c r="M151" s="167" t="s">
        <v>1</v>
      </c>
      <c r="N151" s="168" t="s">
        <v>45</v>
      </c>
      <c r="O151" s="55"/>
      <c r="P151" s="169">
        <f t="shared" si="1"/>
        <v>0</v>
      </c>
      <c r="Q151" s="169">
        <v>5.5280000000000003E-2</v>
      </c>
      <c r="R151" s="169">
        <f t="shared" si="2"/>
        <v>3.7590400000000002</v>
      </c>
      <c r="S151" s="169">
        <v>0</v>
      </c>
      <c r="T151" s="170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1" t="s">
        <v>203</v>
      </c>
      <c r="AT151" s="171" t="s">
        <v>199</v>
      </c>
      <c r="AU151" s="171" t="s">
        <v>204</v>
      </c>
      <c r="AY151" s="14" t="s">
        <v>196</v>
      </c>
      <c r="BE151" s="172">
        <f t="shared" si="4"/>
        <v>0</v>
      </c>
      <c r="BF151" s="172">
        <f t="shared" si="5"/>
        <v>0</v>
      </c>
      <c r="BG151" s="172">
        <f t="shared" si="6"/>
        <v>0</v>
      </c>
      <c r="BH151" s="172">
        <f t="shared" si="7"/>
        <v>0</v>
      </c>
      <c r="BI151" s="172">
        <f t="shared" si="8"/>
        <v>0</v>
      </c>
      <c r="BJ151" s="14" t="s">
        <v>204</v>
      </c>
      <c r="BK151" s="172">
        <f t="shared" si="9"/>
        <v>0</v>
      </c>
      <c r="BL151" s="14" t="s">
        <v>203</v>
      </c>
      <c r="BM151" s="171" t="s">
        <v>1439</v>
      </c>
    </row>
    <row r="152" spans="1:65" s="2" customFormat="1" ht="16.5" customHeight="1">
      <c r="A152" s="29"/>
      <c r="B152" s="158"/>
      <c r="C152" s="159" t="s">
        <v>245</v>
      </c>
      <c r="D152" s="159" t="s">
        <v>199</v>
      </c>
      <c r="E152" s="160" t="s">
        <v>1440</v>
      </c>
      <c r="F152" s="161" t="s">
        <v>1441</v>
      </c>
      <c r="G152" s="162" t="s">
        <v>512</v>
      </c>
      <c r="H152" s="163">
        <v>2</v>
      </c>
      <c r="I152" s="164"/>
      <c r="J152" s="165">
        <f t="shared" si="0"/>
        <v>0</v>
      </c>
      <c r="K152" s="166"/>
      <c r="L152" s="30"/>
      <c r="M152" s="167" t="s">
        <v>1</v>
      </c>
      <c r="N152" s="168" t="s">
        <v>45</v>
      </c>
      <c r="O152" s="55"/>
      <c r="P152" s="169">
        <f t="shared" si="1"/>
        <v>0</v>
      </c>
      <c r="Q152" s="169">
        <v>8.1309999999999993E-2</v>
      </c>
      <c r="R152" s="169">
        <f t="shared" si="2"/>
        <v>0.16261999999999999</v>
      </c>
      <c r="S152" s="169">
        <v>0</v>
      </c>
      <c r="T152" s="170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1" t="s">
        <v>203</v>
      </c>
      <c r="AT152" s="171" t="s">
        <v>199</v>
      </c>
      <c r="AU152" s="171" t="s">
        <v>204</v>
      </c>
      <c r="AY152" s="14" t="s">
        <v>196</v>
      </c>
      <c r="BE152" s="172">
        <f t="shared" si="4"/>
        <v>0</v>
      </c>
      <c r="BF152" s="172">
        <f t="shared" si="5"/>
        <v>0</v>
      </c>
      <c r="BG152" s="172">
        <f t="shared" si="6"/>
        <v>0</v>
      </c>
      <c r="BH152" s="172">
        <f t="shared" si="7"/>
        <v>0</v>
      </c>
      <c r="BI152" s="172">
        <f t="shared" si="8"/>
        <v>0</v>
      </c>
      <c r="BJ152" s="14" t="s">
        <v>204</v>
      </c>
      <c r="BK152" s="172">
        <f t="shared" si="9"/>
        <v>0</v>
      </c>
      <c r="BL152" s="14" t="s">
        <v>203</v>
      </c>
      <c r="BM152" s="171" t="s">
        <v>1442</v>
      </c>
    </row>
    <row r="153" spans="1:65" s="2" customFormat="1" ht="16.5" customHeight="1">
      <c r="A153" s="29"/>
      <c r="B153" s="158"/>
      <c r="C153" s="159" t="s">
        <v>249</v>
      </c>
      <c r="D153" s="159" t="s">
        <v>199</v>
      </c>
      <c r="E153" s="160" t="s">
        <v>210</v>
      </c>
      <c r="F153" s="161" t="s">
        <v>211</v>
      </c>
      <c r="G153" s="162" t="s">
        <v>212</v>
      </c>
      <c r="H153" s="163">
        <v>0.36</v>
      </c>
      <c r="I153" s="164"/>
      <c r="J153" s="165">
        <f t="shared" si="0"/>
        <v>0</v>
      </c>
      <c r="K153" s="166"/>
      <c r="L153" s="30"/>
      <c r="M153" s="167" t="s">
        <v>1</v>
      </c>
      <c r="N153" s="168" t="s">
        <v>45</v>
      </c>
      <c r="O153" s="55"/>
      <c r="P153" s="169">
        <f t="shared" si="1"/>
        <v>0</v>
      </c>
      <c r="Q153" s="169">
        <v>1.9539999999999998E-2</v>
      </c>
      <c r="R153" s="169">
        <f t="shared" si="2"/>
        <v>7.0343999999999988E-3</v>
      </c>
      <c r="S153" s="169">
        <v>0</v>
      </c>
      <c r="T153" s="170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1" t="s">
        <v>203</v>
      </c>
      <c r="AT153" s="171" t="s">
        <v>199</v>
      </c>
      <c r="AU153" s="171" t="s">
        <v>204</v>
      </c>
      <c r="AY153" s="14" t="s">
        <v>196</v>
      </c>
      <c r="BE153" s="172">
        <f t="shared" si="4"/>
        <v>0</v>
      </c>
      <c r="BF153" s="172">
        <f t="shared" si="5"/>
        <v>0</v>
      </c>
      <c r="BG153" s="172">
        <f t="shared" si="6"/>
        <v>0</v>
      </c>
      <c r="BH153" s="172">
        <f t="shared" si="7"/>
        <v>0</v>
      </c>
      <c r="BI153" s="172">
        <f t="shared" si="8"/>
        <v>0</v>
      </c>
      <c r="BJ153" s="14" t="s">
        <v>204</v>
      </c>
      <c r="BK153" s="172">
        <f t="shared" si="9"/>
        <v>0</v>
      </c>
      <c r="BL153" s="14" t="s">
        <v>203</v>
      </c>
      <c r="BM153" s="171" t="s">
        <v>1443</v>
      </c>
    </row>
    <row r="154" spans="1:65" s="2" customFormat="1" ht="16.5" customHeight="1">
      <c r="A154" s="29"/>
      <c r="B154" s="158"/>
      <c r="C154" s="173" t="s">
        <v>253</v>
      </c>
      <c r="D154" s="173" t="s">
        <v>214</v>
      </c>
      <c r="E154" s="174" t="s">
        <v>215</v>
      </c>
      <c r="F154" s="175" t="s">
        <v>216</v>
      </c>
      <c r="G154" s="176" t="s">
        <v>212</v>
      </c>
      <c r="H154" s="177">
        <v>0.38800000000000001</v>
      </c>
      <c r="I154" s="178"/>
      <c r="J154" s="179">
        <f t="shared" si="0"/>
        <v>0</v>
      </c>
      <c r="K154" s="180"/>
      <c r="L154" s="181"/>
      <c r="M154" s="182" t="s">
        <v>1</v>
      </c>
      <c r="N154" s="183" t="s">
        <v>45</v>
      </c>
      <c r="O154" s="55"/>
      <c r="P154" s="169">
        <f t="shared" si="1"/>
        <v>0</v>
      </c>
      <c r="Q154" s="169">
        <v>1</v>
      </c>
      <c r="R154" s="169">
        <f t="shared" si="2"/>
        <v>0.38800000000000001</v>
      </c>
      <c r="S154" s="169">
        <v>0</v>
      </c>
      <c r="T154" s="170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1" t="s">
        <v>217</v>
      </c>
      <c r="AT154" s="171" t="s">
        <v>214</v>
      </c>
      <c r="AU154" s="171" t="s">
        <v>204</v>
      </c>
      <c r="AY154" s="14" t="s">
        <v>196</v>
      </c>
      <c r="BE154" s="172">
        <f t="shared" si="4"/>
        <v>0</v>
      </c>
      <c r="BF154" s="172">
        <f t="shared" si="5"/>
        <v>0</v>
      </c>
      <c r="BG154" s="172">
        <f t="shared" si="6"/>
        <v>0</v>
      </c>
      <c r="BH154" s="172">
        <f t="shared" si="7"/>
        <v>0</v>
      </c>
      <c r="BI154" s="172">
        <f t="shared" si="8"/>
        <v>0</v>
      </c>
      <c r="BJ154" s="14" t="s">
        <v>204</v>
      </c>
      <c r="BK154" s="172">
        <f t="shared" si="9"/>
        <v>0</v>
      </c>
      <c r="BL154" s="14" t="s">
        <v>203</v>
      </c>
      <c r="BM154" s="171" t="s">
        <v>1444</v>
      </c>
    </row>
    <row r="155" spans="1:65" s="2" customFormat="1" ht="16.5" customHeight="1">
      <c r="A155" s="29"/>
      <c r="B155" s="158"/>
      <c r="C155" s="159" t="s">
        <v>257</v>
      </c>
      <c r="D155" s="159" t="s">
        <v>199</v>
      </c>
      <c r="E155" s="160" t="s">
        <v>1445</v>
      </c>
      <c r="F155" s="161" t="s">
        <v>1446</v>
      </c>
      <c r="G155" s="162" t="s">
        <v>208</v>
      </c>
      <c r="H155" s="163">
        <v>22.5</v>
      </c>
      <c r="I155" s="164"/>
      <c r="J155" s="165">
        <f t="shared" si="0"/>
        <v>0</v>
      </c>
      <c r="K155" s="166"/>
      <c r="L155" s="30"/>
      <c r="M155" s="167" t="s">
        <v>1</v>
      </c>
      <c r="N155" s="168" t="s">
        <v>45</v>
      </c>
      <c r="O155" s="55"/>
      <c r="P155" s="169">
        <f t="shared" si="1"/>
        <v>0</v>
      </c>
      <c r="Q155" s="169">
        <v>5.015E-2</v>
      </c>
      <c r="R155" s="169">
        <f t="shared" si="2"/>
        <v>1.1283749999999999</v>
      </c>
      <c r="S155" s="169">
        <v>0</v>
      </c>
      <c r="T155" s="170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1" t="s">
        <v>203</v>
      </c>
      <c r="AT155" s="171" t="s">
        <v>199</v>
      </c>
      <c r="AU155" s="171" t="s">
        <v>204</v>
      </c>
      <c r="AY155" s="14" t="s">
        <v>196</v>
      </c>
      <c r="BE155" s="172">
        <f t="shared" si="4"/>
        <v>0</v>
      </c>
      <c r="BF155" s="172">
        <f t="shared" si="5"/>
        <v>0</v>
      </c>
      <c r="BG155" s="172">
        <f t="shared" si="6"/>
        <v>0</v>
      </c>
      <c r="BH155" s="172">
        <f t="shared" si="7"/>
        <v>0</v>
      </c>
      <c r="BI155" s="172">
        <f t="shared" si="8"/>
        <v>0</v>
      </c>
      <c r="BJ155" s="14" t="s">
        <v>204</v>
      </c>
      <c r="BK155" s="172">
        <f t="shared" si="9"/>
        <v>0</v>
      </c>
      <c r="BL155" s="14" t="s">
        <v>203</v>
      </c>
      <c r="BM155" s="171" t="s">
        <v>1447</v>
      </c>
    </row>
    <row r="156" spans="1:65" s="2" customFormat="1" ht="16.5" customHeight="1">
      <c r="A156" s="29"/>
      <c r="B156" s="158"/>
      <c r="C156" s="159" t="s">
        <v>8</v>
      </c>
      <c r="D156" s="159" t="s">
        <v>199</v>
      </c>
      <c r="E156" s="160" t="s">
        <v>220</v>
      </c>
      <c r="F156" s="161" t="s">
        <v>221</v>
      </c>
      <c r="G156" s="162" t="s">
        <v>222</v>
      </c>
      <c r="H156" s="163">
        <v>221.17500000000001</v>
      </c>
      <c r="I156" s="164"/>
      <c r="J156" s="165">
        <f t="shared" si="0"/>
        <v>0</v>
      </c>
      <c r="K156" s="166"/>
      <c r="L156" s="30"/>
      <c r="M156" s="167" t="s">
        <v>1</v>
      </c>
      <c r="N156" s="168" t="s">
        <v>45</v>
      </c>
      <c r="O156" s="55"/>
      <c r="P156" s="169">
        <f t="shared" si="1"/>
        <v>0</v>
      </c>
      <c r="Q156" s="169">
        <v>1.2E-4</v>
      </c>
      <c r="R156" s="169">
        <f t="shared" si="2"/>
        <v>2.6541000000000002E-2</v>
      </c>
      <c r="S156" s="169">
        <v>0</v>
      </c>
      <c r="T156" s="170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1" t="s">
        <v>203</v>
      </c>
      <c r="AT156" s="171" t="s">
        <v>199</v>
      </c>
      <c r="AU156" s="171" t="s">
        <v>204</v>
      </c>
      <c r="AY156" s="14" t="s">
        <v>196</v>
      </c>
      <c r="BE156" s="172">
        <f t="shared" si="4"/>
        <v>0</v>
      </c>
      <c r="BF156" s="172">
        <f t="shared" si="5"/>
        <v>0</v>
      </c>
      <c r="BG156" s="172">
        <f t="shared" si="6"/>
        <v>0</v>
      </c>
      <c r="BH156" s="172">
        <f t="shared" si="7"/>
        <v>0</v>
      </c>
      <c r="BI156" s="172">
        <f t="shared" si="8"/>
        <v>0</v>
      </c>
      <c r="BJ156" s="14" t="s">
        <v>204</v>
      </c>
      <c r="BK156" s="172">
        <f t="shared" si="9"/>
        <v>0</v>
      </c>
      <c r="BL156" s="14" t="s">
        <v>203</v>
      </c>
      <c r="BM156" s="171" t="s">
        <v>1448</v>
      </c>
    </row>
    <row r="157" spans="1:65" s="2" customFormat="1" ht="16.5" customHeight="1">
      <c r="A157" s="29"/>
      <c r="B157" s="158"/>
      <c r="C157" s="159" t="s">
        <v>265</v>
      </c>
      <c r="D157" s="159" t="s">
        <v>199</v>
      </c>
      <c r="E157" s="160" t="s">
        <v>1449</v>
      </c>
      <c r="F157" s="161" t="s">
        <v>1450</v>
      </c>
      <c r="G157" s="162" t="s">
        <v>222</v>
      </c>
      <c r="H157" s="163">
        <v>3.2</v>
      </c>
      <c r="I157" s="164"/>
      <c r="J157" s="165">
        <f t="shared" si="0"/>
        <v>0</v>
      </c>
      <c r="K157" s="166"/>
      <c r="L157" s="30"/>
      <c r="M157" s="167" t="s">
        <v>1</v>
      </c>
      <c r="N157" s="168" t="s">
        <v>45</v>
      </c>
      <c r="O157" s="55"/>
      <c r="P157" s="169">
        <f t="shared" si="1"/>
        <v>0</v>
      </c>
      <c r="Q157" s="169">
        <v>1.2999999999999999E-4</v>
      </c>
      <c r="R157" s="169">
        <f t="shared" si="2"/>
        <v>4.1599999999999997E-4</v>
      </c>
      <c r="S157" s="169">
        <v>0</v>
      </c>
      <c r="T157" s="170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1" t="s">
        <v>203</v>
      </c>
      <c r="AT157" s="171" t="s">
        <v>199</v>
      </c>
      <c r="AU157" s="171" t="s">
        <v>204</v>
      </c>
      <c r="AY157" s="14" t="s">
        <v>196</v>
      </c>
      <c r="BE157" s="172">
        <f t="shared" si="4"/>
        <v>0</v>
      </c>
      <c r="BF157" s="172">
        <f t="shared" si="5"/>
        <v>0</v>
      </c>
      <c r="BG157" s="172">
        <f t="shared" si="6"/>
        <v>0</v>
      </c>
      <c r="BH157" s="172">
        <f t="shared" si="7"/>
        <v>0</v>
      </c>
      <c r="BI157" s="172">
        <f t="shared" si="8"/>
        <v>0</v>
      </c>
      <c r="BJ157" s="14" t="s">
        <v>204</v>
      </c>
      <c r="BK157" s="172">
        <f t="shared" si="9"/>
        <v>0</v>
      </c>
      <c r="BL157" s="14" t="s">
        <v>203</v>
      </c>
      <c r="BM157" s="171" t="s">
        <v>1451</v>
      </c>
    </row>
    <row r="158" spans="1:65" s="2" customFormat="1" ht="16.5" customHeight="1">
      <c r="A158" s="29"/>
      <c r="B158" s="158"/>
      <c r="C158" s="159" t="s">
        <v>267</v>
      </c>
      <c r="D158" s="159" t="s">
        <v>199</v>
      </c>
      <c r="E158" s="160" t="s">
        <v>225</v>
      </c>
      <c r="F158" s="161" t="s">
        <v>226</v>
      </c>
      <c r="G158" s="162" t="s">
        <v>222</v>
      </c>
      <c r="H158" s="163">
        <v>178.8</v>
      </c>
      <c r="I158" s="164"/>
      <c r="J158" s="165">
        <f t="shared" si="0"/>
        <v>0</v>
      </c>
      <c r="K158" s="166"/>
      <c r="L158" s="30"/>
      <c r="M158" s="167" t="s">
        <v>1</v>
      </c>
      <c r="N158" s="168" t="s">
        <v>45</v>
      </c>
      <c r="O158" s="55"/>
      <c r="P158" s="169">
        <f t="shared" si="1"/>
        <v>0</v>
      </c>
      <c r="Q158" s="169">
        <v>2.0000000000000001E-4</v>
      </c>
      <c r="R158" s="169">
        <f t="shared" si="2"/>
        <v>3.5760000000000007E-2</v>
      </c>
      <c r="S158" s="169">
        <v>0</v>
      </c>
      <c r="T158" s="170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1" t="s">
        <v>203</v>
      </c>
      <c r="AT158" s="171" t="s">
        <v>199</v>
      </c>
      <c r="AU158" s="171" t="s">
        <v>204</v>
      </c>
      <c r="AY158" s="14" t="s">
        <v>196</v>
      </c>
      <c r="BE158" s="172">
        <f t="shared" si="4"/>
        <v>0</v>
      </c>
      <c r="BF158" s="172">
        <f t="shared" si="5"/>
        <v>0</v>
      </c>
      <c r="BG158" s="172">
        <f t="shared" si="6"/>
        <v>0</v>
      </c>
      <c r="BH158" s="172">
        <f t="shared" si="7"/>
        <v>0</v>
      </c>
      <c r="BI158" s="172">
        <f t="shared" si="8"/>
        <v>0</v>
      </c>
      <c r="BJ158" s="14" t="s">
        <v>204</v>
      </c>
      <c r="BK158" s="172">
        <f t="shared" si="9"/>
        <v>0</v>
      </c>
      <c r="BL158" s="14" t="s">
        <v>203</v>
      </c>
      <c r="BM158" s="171" t="s">
        <v>1452</v>
      </c>
    </row>
    <row r="159" spans="1:65" s="2" customFormat="1" ht="16.5" customHeight="1">
      <c r="A159" s="29"/>
      <c r="B159" s="158"/>
      <c r="C159" s="159" t="s">
        <v>271</v>
      </c>
      <c r="D159" s="159" t="s">
        <v>199</v>
      </c>
      <c r="E159" s="160" t="s">
        <v>229</v>
      </c>
      <c r="F159" s="161" t="s">
        <v>230</v>
      </c>
      <c r="G159" s="162" t="s">
        <v>208</v>
      </c>
      <c r="H159" s="163">
        <v>3.8879999999999999</v>
      </c>
      <c r="I159" s="164"/>
      <c r="J159" s="165">
        <f t="shared" si="0"/>
        <v>0</v>
      </c>
      <c r="K159" s="166"/>
      <c r="L159" s="30"/>
      <c r="M159" s="167" t="s">
        <v>1</v>
      </c>
      <c r="N159" s="168" t="s">
        <v>45</v>
      </c>
      <c r="O159" s="55"/>
      <c r="P159" s="169">
        <f t="shared" si="1"/>
        <v>0</v>
      </c>
      <c r="Q159" s="169">
        <v>0.17818000000000001</v>
      </c>
      <c r="R159" s="169">
        <f t="shared" si="2"/>
        <v>0.69276384000000002</v>
      </c>
      <c r="S159" s="169">
        <v>0</v>
      </c>
      <c r="T159" s="170">
        <f t="shared" si="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1" t="s">
        <v>203</v>
      </c>
      <c r="AT159" s="171" t="s">
        <v>199</v>
      </c>
      <c r="AU159" s="171" t="s">
        <v>204</v>
      </c>
      <c r="AY159" s="14" t="s">
        <v>196</v>
      </c>
      <c r="BE159" s="172">
        <f t="shared" si="4"/>
        <v>0</v>
      </c>
      <c r="BF159" s="172">
        <f t="shared" si="5"/>
        <v>0</v>
      </c>
      <c r="BG159" s="172">
        <f t="shared" si="6"/>
        <v>0</v>
      </c>
      <c r="BH159" s="172">
        <f t="shared" si="7"/>
        <v>0</v>
      </c>
      <c r="BI159" s="172">
        <f t="shared" si="8"/>
        <v>0</v>
      </c>
      <c r="BJ159" s="14" t="s">
        <v>204</v>
      </c>
      <c r="BK159" s="172">
        <f t="shared" si="9"/>
        <v>0</v>
      </c>
      <c r="BL159" s="14" t="s">
        <v>203</v>
      </c>
      <c r="BM159" s="171" t="s">
        <v>1453</v>
      </c>
    </row>
    <row r="160" spans="1:65" s="12" customFormat="1" ht="22.9" customHeight="1">
      <c r="B160" s="145"/>
      <c r="D160" s="146" t="s">
        <v>78</v>
      </c>
      <c r="E160" s="156" t="s">
        <v>232</v>
      </c>
      <c r="F160" s="156" t="s">
        <v>233</v>
      </c>
      <c r="I160" s="148"/>
      <c r="J160" s="157">
        <f>BK160</f>
        <v>0</v>
      </c>
      <c r="L160" s="145"/>
      <c r="M160" s="150"/>
      <c r="N160" s="151"/>
      <c r="O160" s="151"/>
      <c r="P160" s="152">
        <f>SUM(P161:P168)</f>
        <v>0</v>
      </c>
      <c r="Q160" s="151"/>
      <c r="R160" s="152">
        <f>SUM(R161:R168)</f>
        <v>10.31802016</v>
      </c>
      <c r="S160" s="151"/>
      <c r="T160" s="153">
        <f>SUM(T161:T168)</f>
        <v>0</v>
      </c>
      <c r="AR160" s="146" t="s">
        <v>87</v>
      </c>
      <c r="AT160" s="154" t="s">
        <v>78</v>
      </c>
      <c r="AU160" s="154" t="s">
        <v>87</v>
      </c>
      <c r="AY160" s="146" t="s">
        <v>196</v>
      </c>
      <c r="BK160" s="155">
        <f>SUM(BK161:BK168)</f>
        <v>0</v>
      </c>
    </row>
    <row r="161" spans="1:65" s="2" customFormat="1" ht="16.5" customHeight="1">
      <c r="A161" s="29"/>
      <c r="B161" s="158"/>
      <c r="C161" s="159" t="s">
        <v>275</v>
      </c>
      <c r="D161" s="159" t="s">
        <v>199</v>
      </c>
      <c r="E161" s="160" t="s">
        <v>234</v>
      </c>
      <c r="F161" s="161" t="s">
        <v>235</v>
      </c>
      <c r="G161" s="162" t="s">
        <v>208</v>
      </c>
      <c r="H161" s="163">
        <v>591.41600000000005</v>
      </c>
      <c r="I161" s="164"/>
      <c r="J161" s="165">
        <f t="shared" ref="J161:J168" si="10">ROUND(I161*H161,2)</f>
        <v>0</v>
      </c>
      <c r="K161" s="166"/>
      <c r="L161" s="30"/>
      <c r="M161" s="167" t="s">
        <v>1</v>
      </c>
      <c r="N161" s="168" t="s">
        <v>45</v>
      </c>
      <c r="O161" s="55"/>
      <c r="P161" s="169">
        <f t="shared" ref="P161:P168" si="11">O161*H161</f>
        <v>0</v>
      </c>
      <c r="Q161" s="169">
        <v>2.5999999999999998E-4</v>
      </c>
      <c r="R161" s="169">
        <f t="shared" ref="R161:R168" si="12">Q161*H161</f>
        <v>0.15376815999999999</v>
      </c>
      <c r="S161" s="169">
        <v>0</v>
      </c>
      <c r="T161" s="170">
        <f t="shared" ref="T161:T168" si="13"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1" t="s">
        <v>203</v>
      </c>
      <c r="AT161" s="171" t="s">
        <v>199</v>
      </c>
      <c r="AU161" s="171" t="s">
        <v>204</v>
      </c>
      <c r="AY161" s="14" t="s">
        <v>196</v>
      </c>
      <c r="BE161" s="172">
        <f t="shared" ref="BE161:BE168" si="14">IF(N161="základní",J161,0)</f>
        <v>0</v>
      </c>
      <c r="BF161" s="172">
        <f t="shared" ref="BF161:BF168" si="15">IF(N161="snížená",J161,0)</f>
        <v>0</v>
      </c>
      <c r="BG161" s="172">
        <f t="shared" ref="BG161:BG168" si="16">IF(N161="zákl. přenesená",J161,0)</f>
        <v>0</v>
      </c>
      <c r="BH161" s="172">
        <f t="shared" ref="BH161:BH168" si="17">IF(N161="sníž. přenesená",J161,0)</f>
        <v>0</v>
      </c>
      <c r="BI161" s="172">
        <f t="shared" ref="BI161:BI168" si="18">IF(N161="nulová",J161,0)</f>
        <v>0</v>
      </c>
      <c r="BJ161" s="14" t="s">
        <v>204</v>
      </c>
      <c r="BK161" s="172">
        <f t="shared" ref="BK161:BK168" si="19">ROUND(I161*H161,2)</f>
        <v>0</v>
      </c>
      <c r="BL161" s="14" t="s">
        <v>203</v>
      </c>
      <c r="BM161" s="171" t="s">
        <v>1454</v>
      </c>
    </row>
    <row r="162" spans="1:65" s="2" customFormat="1" ht="16.5" customHeight="1">
      <c r="A162" s="29"/>
      <c r="B162" s="158"/>
      <c r="C162" s="159" t="s">
        <v>279</v>
      </c>
      <c r="D162" s="159" t="s">
        <v>199</v>
      </c>
      <c r="E162" s="160" t="s">
        <v>238</v>
      </c>
      <c r="F162" s="161" t="s">
        <v>239</v>
      </c>
      <c r="G162" s="162" t="s">
        <v>208</v>
      </c>
      <c r="H162" s="163">
        <v>591.41600000000005</v>
      </c>
      <c r="I162" s="164"/>
      <c r="J162" s="165">
        <f t="shared" si="10"/>
        <v>0</v>
      </c>
      <c r="K162" s="166"/>
      <c r="L162" s="30"/>
      <c r="M162" s="167" t="s">
        <v>1</v>
      </c>
      <c r="N162" s="168" t="s">
        <v>45</v>
      </c>
      <c r="O162" s="55"/>
      <c r="P162" s="169">
        <f t="shared" si="11"/>
        <v>0</v>
      </c>
      <c r="Q162" s="169">
        <v>4.3800000000000002E-3</v>
      </c>
      <c r="R162" s="169">
        <f t="shared" si="12"/>
        <v>2.5904020800000005</v>
      </c>
      <c r="S162" s="169">
        <v>0</v>
      </c>
      <c r="T162" s="170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1" t="s">
        <v>203</v>
      </c>
      <c r="AT162" s="171" t="s">
        <v>199</v>
      </c>
      <c r="AU162" s="171" t="s">
        <v>204</v>
      </c>
      <c r="AY162" s="14" t="s">
        <v>196</v>
      </c>
      <c r="BE162" s="172">
        <f t="shared" si="14"/>
        <v>0</v>
      </c>
      <c r="BF162" s="172">
        <f t="shared" si="15"/>
        <v>0</v>
      </c>
      <c r="BG162" s="172">
        <f t="shared" si="16"/>
        <v>0</v>
      </c>
      <c r="BH162" s="172">
        <f t="shared" si="17"/>
        <v>0</v>
      </c>
      <c r="BI162" s="172">
        <f t="shared" si="18"/>
        <v>0</v>
      </c>
      <c r="BJ162" s="14" t="s">
        <v>204</v>
      </c>
      <c r="BK162" s="172">
        <f t="shared" si="19"/>
        <v>0</v>
      </c>
      <c r="BL162" s="14" t="s">
        <v>203</v>
      </c>
      <c r="BM162" s="171" t="s">
        <v>1455</v>
      </c>
    </row>
    <row r="163" spans="1:65" s="2" customFormat="1" ht="16.5" customHeight="1">
      <c r="A163" s="29"/>
      <c r="B163" s="158"/>
      <c r="C163" s="159" t="s">
        <v>7</v>
      </c>
      <c r="D163" s="159" t="s">
        <v>199</v>
      </c>
      <c r="E163" s="160" t="s">
        <v>242</v>
      </c>
      <c r="F163" s="161" t="s">
        <v>243</v>
      </c>
      <c r="G163" s="162" t="s">
        <v>208</v>
      </c>
      <c r="H163" s="163">
        <v>591.41600000000005</v>
      </c>
      <c r="I163" s="164"/>
      <c r="J163" s="165">
        <f t="shared" si="10"/>
        <v>0</v>
      </c>
      <c r="K163" s="166"/>
      <c r="L163" s="30"/>
      <c r="M163" s="167" t="s">
        <v>1</v>
      </c>
      <c r="N163" s="168" t="s">
        <v>45</v>
      </c>
      <c r="O163" s="55"/>
      <c r="P163" s="169">
        <f t="shared" si="11"/>
        <v>0</v>
      </c>
      <c r="Q163" s="169">
        <v>1.103E-2</v>
      </c>
      <c r="R163" s="169">
        <f t="shared" si="12"/>
        <v>6.5233184800000004</v>
      </c>
      <c r="S163" s="169">
        <v>0</v>
      </c>
      <c r="T163" s="170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1" t="s">
        <v>203</v>
      </c>
      <c r="AT163" s="171" t="s">
        <v>199</v>
      </c>
      <c r="AU163" s="171" t="s">
        <v>204</v>
      </c>
      <c r="AY163" s="14" t="s">
        <v>196</v>
      </c>
      <c r="BE163" s="172">
        <f t="shared" si="14"/>
        <v>0</v>
      </c>
      <c r="BF163" s="172">
        <f t="shared" si="15"/>
        <v>0</v>
      </c>
      <c r="BG163" s="172">
        <f t="shared" si="16"/>
        <v>0</v>
      </c>
      <c r="BH163" s="172">
        <f t="shared" si="17"/>
        <v>0</v>
      </c>
      <c r="BI163" s="172">
        <f t="shared" si="18"/>
        <v>0</v>
      </c>
      <c r="BJ163" s="14" t="s">
        <v>204</v>
      </c>
      <c r="BK163" s="172">
        <f t="shared" si="19"/>
        <v>0</v>
      </c>
      <c r="BL163" s="14" t="s">
        <v>203</v>
      </c>
      <c r="BM163" s="171" t="s">
        <v>1456</v>
      </c>
    </row>
    <row r="164" spans="1:65" s="2" customFormat="1" ht="16.5" customHeight="1">
      <c r="A164" s="29"/>
      <c r="B164" s="158"/>
      <c r="C164" s="159" t="s">
        <v>286</v>
      </c>
      <c r="D164" s="159" t="s">
        <v>199</v>
      </c>
      <c r="E164" s="160" t="s">
        <v>262</v>
      </c>
      <c r="F164" s="161" t="s">
        <v>263</v>
      </c>
      <c r="G164" s="162" t="s">
        <v>208</v>
      </c>
      <c r="H164" s="163">
        <v>30.696000000000002</v>
      </c>
      <c r="I164" s="164"/>
      <c r="J164" s="165">
        <f t="shared" si="10"/>
        <v>0</v>
      </c>
      <c r="K164" s="166"/>
      <c r="L164" s="30"/>
      <c r="M164" s="167" t="s">
        <v>1</v>
      </c>
      <c r="N164" s="168" t="s">
        <v>45</v>
      </c>
      <c r="O164" s="55"/>
      <c r="P164" s="169">
        <f t="shared" si="11"/>
        <v>0</v>
      </c>
      <c r="Q164" s="169">
        <v>3.3579999999999999E-2</v>
      </c>
      <c r="R164" s="169">
        <f t="shared" si="12"/>
        <v>1.03077168</v>
      </c>
      <c r="S164" s="169">
        <v>0</v>
      </c>
      <c r="T164" s="170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1" t="s">
        <v>203</v>
      </c>
      <c r="AT164" s="171" t="s">
        <v>199</v>
      </c>
      <c r="AU164" s="171" t="s">
        <v>204</v>
      </c>
      <c r="AY164" s="14" t="s">
        <v>196</v>
      </c>
      <c r="BE164" s="172">
        <f t="shared" si="14"/>
        <v>0</v>
      </c>
      <c r="BF164" s="172">
        <f t="shared" si="15"/>
        <v>0</v>
      </c>
      <c r="BG164" s="172">
        <f t="shared" si="16"/>
        <v>0</v>
      </c>
      <c r="BH164" s="172">
        <f t="shared" si="17"/>
        <v>0</v>
      </c>
      <c r="BI164" s="172">
        <f t="shared" si="18"/>
        <v>0</v>
      </c>
      <c r="BJ164" s="14" t="s">
        <v>204</v>
      </c>
      <c r="BK164" s="172">
        <f t="shared" si="19"/>
        <v>0</v>
      </c>
      <c r="BL164" s="14" t="s">
        <v>203</v>
      </c>
      <c r="BM164" s="171" t="s">
        <v>1457</v>
      </c>
    </row>
    <row r="165" spans="1:65" s="2" customFormat="1" ht="16.5" customHeight="1">
      <c r="A165" s="29"/>
      <c r="B165" s="158"/>
      <c r="C165" s="159" t="s">
        <v>290</v>
      </c>
      <c r="D165" s="159" t="s">
        <v>199</v>
      </c>
      <c r="E165" s="160" t="s">
        <v>246</v>
      </c>
      <c r="F165" s="161" t="s">
        <v>247</v>
      </c>
      <c r="G165" s="162" t="s">
        <v>222</v>
      </c>
      <c r="H165" s="163">
        <v>470.47</v>
      </c>
      <c r="I165" s="164"/>
      <c r="J165" s="165">
        <f t="shared" si="10"/>
        <v>0</v>
      </c>
      <c r="K165" s="166"/>
      <c r="L165" s="30"/>
      <c r="M165" s="167" t="s">
        <v>1</v>
      </c>
      <c r="N165" s="168" t="s">
        <v>45</v>
      </c>
      <c r="O165" s="55"/>
      <c r="P165" s="169">
        <f t="shared" si="11"/>
        <v>0</v>
      </c>
      <c r="Q165" s="169">
        <v>0</v>
      </c>
      <c r="R165" s="169">
        <f t="shared" si="12"/>
        <v>0</v>
      </c>
      <c r="S165" s="169">
        <v>0</v>
      </c>
      <c r="T165" s="170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1" t="s">
        <v>203</v>
      </c>
      <c r="AT165" s="171" t="s">
        <v>199</v>
      </c>
      <c r="AU165" s="171" t="s">
        <v>204</v>
      </c>
      <c r="AY165" s="14" t="s">
        <v>196</v>
      </c>
      <c r="BE165" s="172">
        <f t="shared" si="14"/>
        <v>0</v>
      </c>
      <c r="BF165" s="172">
        <f t="shared" si="15"/>
        <v>0</v>
      </c>
      <c r="BG165" s="172">
        <f t="shared" si="16"/>
        <v>0</v>
      </c>
      <c r="BH165" s="172">
        <f t="shared" si="17"/>
        <v>0</v>
      </c>
      <c r="BI165" s="172">
        <f t="shared" si="18"/>
        <v>0</v>
      </c>
      <c r="BJ165" s="14" t="s">
        <v>204</v>
      </c>
      <c r="BK165" s="172">
        <f t="shared" si="19"/>
        <v>0</v>
      </c>
      <c r="BL165" s="14" t="s">
        <v>203</v>
      </c>
      <c r="BM165" s="171" t="s">
        <v>1458</v>
      </c>
    </row>
    <row r="166" spans="1:65" s="2" customFormat="1" ht="16.5" customHeight="1">
      <c r="A166" s="29"/>
      <c r="B166" s="158"/>
      <c r="C166" s="173" t="s">
        <v>294</v>
      </c>
      <c r="D166" s="173" t="s">
        <v>214</v>
      </c>
      <c r="E166" s="174" t="s">
        <v>250</v>
      </c>
      <c r="F166" s="175" t="s">
        <v>251</v>
      </c>
      <c r="G166" s="176" t="s">
        <v>222</v>
      </c>
      <c r="H166" s="177">
        <v>493.99400000000003</v>
      </c>
      <c r="I166" s="178"/>
      <c r="J166" s="179">
        <f t="shared" si="10"/>
        <v>0</v>
      </c>
      <c r="K166" s="180"/>
      <c r="L166" s="181"/>
      <c r="M166" s="182" t="s">
        <v>1</v>
      </c>
      <c r="N166" s="183" t="s">
        <v>45</v>
      </c>
      <c r="O166" s="55"/>
      <c r="P166" s="169">
        <f t="shared" si="11"/>
        <v>0</v>
      </c>
      <c r="Q166" s="169">
        <v>4.0000000000000003E-5</v>
      </c>
      <c r="R166" s="169">
        <f t="shared" si="12"/>
        <v>1.9759760000000001E-2</v>
      </c>
      <c r="S166" s="169">
        <v>0</v>
      </c>
      <c r="T166" s="170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1" t="s">
        <v>217</v>
      </c>
      <c r="AT166" s="171" t="s">
        <v>214</v>
      </c>
      <c r="AU166" s="171" t="s">
        <v>204</v>
      </c>
      <c r="AY166" s="14" t="s">
        <v>196</v>
      </c>
      <c r="BE166" s="172">
        <f t="shared" si="14"/>
        <v>0</v>
      </c>
      <c r="BF166" s="172">
        <f t="shared" si="15"/>
        <v>0</v>
      </c>
      <c r="BG166" s="172">
        <f t="shared" si="16"/>
        <v>0</v>
      </c>
      <c r="BH166" s="172">
        <f t="shared" si="17"/>
        <v>0</v>
      </c>
      <c r="BI166" s="172">
        <f t="shared" si="18"/>
        <v>0</v>
      </c>
      <c r="BJ166" s="14" t="s">
        <v>204</v>
      </c>
      <c r="BK166" s="172">
        <f t="shared" si="19"/>
        <v>0</v>
      </c>
      <c r="BL166" s="14" t="s">
        <v>203</v>
      </c>
      <c r="BM166" s="171" t="s">
        <v>1459</v>
      </c>
    </row>
    <row r="167" spans="1:65" s="2" customFormat="1" ht="16.5" customHeight="1">
      <c r="A167" s="29"/>
      <c r="B167" s="158"/>
      <c r="C167" s="159" t="s">
        <v>298</v>
      </c>
      <c r="D167" s="159" t="s">
        <v>199</v>
      </c>
      <c r="E167" s="160" t="s">
        <v>254</v>
      </c>
      <c r="F167" s="161" t="s">
        <v>255</v>
      </c>
      <c r="G167" s="162" t="s">
        <v>208</v>
      </c>
      <c r="H167" s="163">
        <v>400</v>
      </c>
      <c r="I167" s="164"/>
      <c r="J167" s="165">
        <f t="shared" si="10"/>
        <v>0</v>
      </c>
      <c r="K167" s="166"/>
      <c r="L167" s="30"/>
      <c r="M167" s="167" t="s">
        <v>1</v>
      </c>
      <c r="N167" s="168" t="s">
        <v>45</v>
      </c>
      <c r="O167" s="55"/>
      <c r="P167" s="169">
        <f t="shared" si="11"/>
        <v>0</v>
      </c>
      <c r="Q167" s="169">
        <v>0</v>
      </c>
      <c r="R167" s="169">
        <f t="shared" si="12"/>
        <v>0</v>
      </c>
      <c r="S167" s="169">
        <v>0</v>
      </c>
      <c r="T167" s="170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71" t="s">
        <v>203</v>
      </c>
      <c r="AT167" s="171" t="s">
        <v>199</v>
      </c>
      <c r="AU167" s="171" t="s">
        <v>204</v>
      </c>
      <c r="AY167" s="14" t="s">
        <v>196</v>
      </c>
      <c r="BE167" s="172">
        <f t="shared" si="14"/>
        <v>0</v>
      </c>
      <c r="BF167" s="172">
        <f t="shared" si="15"/>
        <v>0</v>
      </c>
      <c r="BG167" s="172">
        <f t="shared" si="16"/>
        <v>0</v>
      </c>
      <c r="BH167" s="172">
        <f t="shared" si="17"/>
        <v>0</v>
      </c>
      <c r="BI167" s="172">
        <f t="shared" si="18"/>
        <v>0</v>
      </c>
      <c r="BJ167" s="14" t="s">
        <v>204</v>
      </c>
      <c r="BK167" s="172">
        <f t="shared" si="19"/>
        <v>0</v>
      </c>
      <c r="BL167" s="14" t="s">
        <v>203</v>
      </c>
      <c r="BM167" s="171" t="s">
        <v>1460</v>
      </c>
    </row>
    <row r="168" spans="1:65" s="2" customFormat="1" ht="16.5" customHeight="1">
      <c r="A168" s="29"/>
      <c r="B168" s="158"/>
      <c r="C168" s="159" t="s">
        <v>302</v>
      </c>
      <c r="D168" s="159" t="s">
        <v>199</v>
      </c>
      <c r="E168" s="160" t="s">
        <v>258</v>
      </c>
      <c r="F168" s="161" t="s">
        <v>259</v>
      </c>
      <c r="G168" s="162" t="s">
        <v>208</v>
      </c>
      <c r="H168" s="163">
        <v>322.40499999999997</v>
      </c>
      <c r="I168" s="164"/>
      <c r="J168" s="165">
        <f t="shared" si="10"/>
        <v>0</v>
      </c>
      <c r="K168" s="166"/>
      <c r="L168" s="30"/>
      <c r="M168" s="167" t="s">
        <v>1</v>
      </c>
      <c r="N168" s="168" t="s">
        <v>45</v>
      </c>
      <c r="O168" s="55"/>
      <c r="P168" s="169">
        <f t="shared" si="11"/>
        <v>0</v>
      </c>
      <c r="Q168" s="169">
        <v>0</v>
      </c>
      <c r="R168" s="169">
        <f t="shared" si="12"/>
        <v>0</v>
      </c>
      <c r="S168" s="169">
        <v>0</v>
      </c>
      <c r="T168" s="170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1" t="s">
        <v>203</v>
      </c>
      <c r="AT168" s="171" t="s">
        <v>199</v>
      </c>
      <c r="AU168" s="171" t="s">
        <v>204</v>
      </c>
      <c r="AY168" s="14" t="s">
        <v>196</v>
      </c>
      <c r="BE168" s="172">
        <f t="shared" si="14"/>
        <v>0</v>
      </c>
      <c r="BF168" s="172">
        <f t="shared" si="15"/>
        <v>0</v>
      </c>
      <c r="BG168" s="172">
        <f t="shared" si="16"/>
        <v>0</v>
      </c>
      <c r="BH168" s="172">
        <f t="shared" si="17"/>
        <v>0</v>
      </c>
      <c r="BI168" s="172">
        <f t="shared" si="18"/>
        <v>0</v>
      </c>
      <c r="BJ168" s="14" t="s">
        <v>204</v>
      </c>
      <c r="BK168" s="172">
        <f t="shared" si="19"/>
        <v>0</v>
      </c>
      <c r="BL168" s="14" t="s">
        <v>203</v>
      </c>
      <c r="BM168" s="171" t="s">
        <v>1461</v>
      </c>
    </row>
    <row r="169" spans="1:65" s="12" customFormat="1" ht="22.9" customHeight="1">
      <c r="B169" s="145"/>
      <c r="D169" s="146" t="s">
        <v>78</v>
      </c>
      <c r="E169" s="156" t="s">
        <v>224</v>
      </c>
      <c r="F169" s="156" t="s">
        <v>261</v>
      </c>
      <c r="I169" s="148"/>
      <c r="J169" s="157">
        <f>BK169</f>
        <v>0</v>
      </c>
      <c r="L169" s="145"/>
      <c r="M169" s="150"/>
      <c r="N169" s="151"/>
      <c r="O169" s="151"/>
      <c r="P169" s="152">
        <f>SUM(P170:P277)</f>
        <v>0</v>
      </c>
      <c r="Q169" s="151"/>
      <c r="R169" s="152">
        <f>SUM(R170:R277)</f>
        <v>523.05793851999999</v>
      </c>
      <c r="S169" s="151"/>
      <c r="T169" s="153">
        <f>SUM(T170:T277)</f>
        <v>0</v>
      </c>
      <c r="AR169" s="146" t="s">
        <v>87</v>
      </c>
      <c r="AT169" s="154" t="s">
        <v>78</v>
      </c>
      <c r="AU169" s="154" t="s">
        <v>87</v>
      </c>
      <c r="AY169" s="146" t="s">
        <v>196</v>
      </c>
      <c r="BK169" s="155">
        <f>SUM(BK170:BK277)</f>
        <v>0</v>
      </c>
    </row>
    <row r="170" spans="1:65" s="2" customFormat="1" ht="16.5" customHeight="1">
      <c r="A170" s="29"/>
      <c r="B170" s="158"/>
      <c r="C170" s="159" t="s">
        <v>304</v>
      </c>
      <c r="D170" s="159" t="s">
        <v>199</v>
      </c>
      <c r="E170" s="160" t="s">
        <v>262</v>
      </c>
      <c r="F170" s="161" t="s">
        <v>263</v>
      </c>
      <c r="G170" s="162" t="s">
        <v>208</v>
      </c>
      <c r="H170" s="163">
        <v>8.3520000000000003</v>
      </c>
      <c r="I170" s="164"/>
      <c r="J170" s="165">
        <f t="shared" ref="J170:J201" si="20">ROUND(I170*H170,2)</f>
        <v>0</v>
      </c>
      <c r="K170" s="166"/>
      <c r="L170" s="30"/>
      <c r="M170" s="167" t="s">
        <v>1</v>
      </c>
      <c r="N170" s="168" t="s">
        <v>45</v>
      </c>
      <c r="O170" s="55"/>
      <c r="P170" s="169">
        <f t="shared" ref="P170:P201" si="21">O170*H170</f>
        <v>0</v>
      </c>
      <c r="Q170" s="169">
        <v>3.3579999999999999E-2</v>
      </c>
      <c r="R170" s="169">
        <f t="shared" ref="R170:R201" si="22">Q170*H170</f>
        <v>0.28046016000000001</v>
      </c>
      <c r="S170" s="169">
        <v>0</v>
      </c>
      <c r="T170" s="170">
        <f t="shared" ref="T170:T201" si="23"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71" t="s">
        <v>203</v>
      </c>
      <c r="AT170" s="171" t="s">
        <v>199</v>
      </c>
      <c r="AU170" s="171" t="s">
        <v>204</v>
      </c>
      <c r="AY170" s="14" t="s">
        <v>196</v>
      </c>
      <c r="BE170" s="172">
        <f t="shared" ref="BE170:BE201" si="24">IF(N170="základní",J170,0)</f>
        <v>0</v>
      </c>
      <c r="BF170" s="172">
        <f t="shared" ref="BF170:BF201" si="25">IF(N170="snížená",J170,0)</f>
        <v>0</v>
      </c>
      <c r="BG170" s="172">
        <f t="shared" ref="BG170:BG201" si="26">IF(N170="zákl. přenesená",J170,0)</f>
        <v>0</v>
      </c>
      <c r="BH170" s="172">
        <f t="shared" ref="BH170:BH201" si="27">IF(N170="sníž. přenesená",J170,0)</f>
        <v>0</v>
      </c>
      <c r="BI170" s="172">
        <f t="shared" ref="BI170:BI201" si="28">IF(N170="nulová",J170,0)</f>
        <v>0</v>
      </c>
      <c r="BJ170" s="14" t="s">
        <v>204</v>
      </c>
      <c r="BK170" s="172">
        <f t="shared" ref="BK170:BK201" si="29">ROUND(I170*H170,2)</f>
        <v>0</v>
      </c>
      <c r="BL170" s="14" t="s">
        <v>203</v>
      </c>
      <c r="BM170" s="171" t="s">
        <v>1462</v>
      </c>
    </row>
    <row r="171" spans="1:65" s="2" customFormat="1" ht="16.5" customHeight="1">
      <c r="A171" s="29"/>
      <c r="B171" s="158"/>
      <c r="C171" s="159" t="s">
        <v>308</v>
      </c>
      <c r="D171" s="159" t="s">
        <v>199</v>
      </c>
      <c r="E171" s="160" t="s">
        <v>258</v>
      </c>
      <c r="F171" s="161" t="s">
        <v>259</v>
      </c>
      <c r="G171" s="162" t="s">
        <v>208</v>
      </c>
      <c r="H171" s="163">
        <v>13.801</v>
      </c>
      <c r="I171" s="164"/>
      <c r="J171" s="165">
        <f t="shared" si="20"/>
        <v>0</v>
      </c>
      <c r="K171" s="166"/>
      <c r="L171" s="30"/>
      <c r="M171" s="167" t="s">
        <v>1</v>
      </c>
      <c r="N171" s="168" t="s">
        <v>45</v>
      </c>
      <c r="O171" s="55"/>
      <c r="P171" s="169">
        <f t="shared" si="21"/>
        <v>0</v>
      </c>
      <c r="Q171" s="169">
        <v>0</v>
      </c>
      <c r="R171" s="169">
        <f t="shared" si="22"/>
        <v>0</v>
      </c>
      <c r="S171" s="169">
        <v>0</v>
      </c>
      <c r="T171" s="170">
        <f t="shared" si="2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71" t="s">
        <v>203</v>
      </c>
      <c r="AT171" s="171" t="s">
        <v>199</v>
      </c>
      <c r="AU171" s="171" t="s">
        <v>204</v>
      </c>
      <c r="AY171" s="14" t="s">
        <v>196</v>
      </c>
      <c r="BE171" s="172">
        <f t="shared" si="24"/>
        <v>0</v>
      </c>
      <c r="BF171" s="172">
        <f t="shared" si="25"/>
        <v>0</v>
      </c>
      <c r="BG171" s="172">
        <f t="shared" si="26"/>
        <v>0</v>
      </c>
      <c r="BH171" s="172">
        <f t="shared" si="27"/>
        <v>0</v>
      </c>
      <c r="BI171" s="172">
        <f t="shared" si="28"/>
        <v>0</v>
      </c>
      <c r="BJ171" s="14" t="s">
        <v>204</v>
      </c>
      <c r="BK171" s="172">
        <f t="shared" si="29"/>
        <v>0</v>
      </c>
      <c r="BL171" s="14" t="s">
        <v>203</v>
      </c>
      <c r="BM171" s="171" t="s">
        <v>1463</v>
      </c>
    </row>
    <row r="172" spans="1:65" s="2" customFormat="1" ht="16.5" customHeight="1">
      <c r="A172" s="29"/>
      <c r="B172" s="158"/>
      <c r="C172" s="159" t="s">
        <v>310</v>
      </c>
      <c r="D172" s="159" t="s">
        <v>199</v>
      </c>
      <c r="E172" s="160" t="s">
        <v>268</v>
      </c>
      <c r="F172" s="161" t="s">
        <v>269</v>
      </c>
      <c r="G172" s="162" t="s">
        <v>208</v>
      </c>
      <c r="H172" s="163">
        <v>672.4</v>
      </c>
      <c r="I172" s="164"/>
      <c r="J172" s="165">
        <f t="shared" si="20"/>
        <v>0</v>
      </c>
      <c r="K172" s="166"/>
      <c r="L172" s="30"/>
      <c r="M172" s="167" t="s">
        <v>1</v>
      </c>
      <c r="N172" s="168" t="s">
        <v>45</v>
      </c>
      <c r="O172" s="55"/>
      <c r="P172" s="169">
        <f t="shared" si="21"/>
        <v>0</v>
      </c>
      <c r="Q172" s="169">
        <v>2.5999999999999998E-4</v>
      </c>
      <c r="R172" s="169">
        <f t="shared" si="22"/>
        <v>0.17482399999999998</v>
      </c>
      <c r="S172" s="169">
        <v>0</v>
      </c>
      <c r="T172" s="170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71" t="s">
        <v>203</v>
      </c>
      <c r="AT172" s="171" t="s">
        <v>199</v>
      </c>
      <c r="AU172" s="171" t="s">
        <v>204</v>
      </c>
      <c r="AY172" s="14" t="s">
        <v>196</v>
      </c>
      <c r="BE172" s="172">
        <f t="shared" si="24"/>
        <v>0</v>
      </c>
      <c r="BF172" s="172">
        <f t="shared" si="25"/>
        <v>0</v>
      </c>
      <c r="BG172" s="172">
        <f t="shared" si="26"/>
        <v>0</v>
      </c>
      <c r="BH172" s="172">
        <f t="shared" si="27"/>
        <v>0</v>
      </c>
      <c r="BI172" s="172">
        <f t="shared" si="28"/>
        <v>0</v>
      </c>
      <c r="BJ172" s="14" t="s">
        <v>204</v>
      </c>
      <c r="BK172" s="172">
        <f t="shared" si="29"/>
        <v>0</v>
      </c>
      <c r="BL172" s="14" t="s">
        <v>203</v>
      </c>
      <c r="BM172" s="171" t="s">
        <v>1464</v>
      </c>
    </row>
    <row r="173" spans="1:65" s="2" customFormat="1" ht="16.5" customHeight="1">
      <c r="A173" s="29"/>
      <c r="B173" s="158"/>
      <c r="C173" s="159" t="s">
        <v>314</v>
      </c>
      <c r="D173" s="159" t="s">
        <v>199</v>
      </c>
      <c r="E173" s="160" t="s">
        <v>268</v>
      </c>
      <c r="F173" s="161" t="s">
        <v>269</v>
      </c>
      <c r="G173" s="162" t="s">
        <v>208</v>
      </c>
      <c r="H173" s="163">
        <v>8.3699999999999992</v>
      </c>
      <c r="I173" s="164"/>
      <c r="J173" s="165">
        <f t="shared" si="20"/>
        <v>0</v>
      </c>
      <c r="K173" s="166"/>
      <c r="L173" s="30"/>
      <c r="M173" s="167" t="s">
        <v>1</v>
      </c>
      <c r="N173" s="168" t="s">
        <v>45</v>
      </c>
      <c r="O173" s="55"/>
      <c r="P173" s="169">
        <f t="shared" si="21"/>
        <v>0</v>
      </c>
      <c r="Q173" s="169">
        <v>2.5999999999999998E-4</v>
      </c>
      <c r="R173" s="169">
        <f t="shared" si="22"/>
        <v>2.1761999999999997E-3</v>
      </c>
      <c r="S173" s="169">
        <v>0</v>
      </c>
      <c r="T173" s="170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71" t="s">
        <v>203</v>
      </c>
      <c r="AT173" s="171" t="s">
        <v>199</v>
      </c>
      <c r="AU173" s="171" t="s">
        <v>204</v>
      </c>
      <c r="AY173" s="14" t="s">
        <v>196</v>
      </c>
      <c r="BE173" s="172">
        <f t="shared" si="24"/>
        <v>0</v>
      </c>
      <c r="BF173" s="172">
        <f t="shared" si="25"/>
        <v>0</v>
      </c>
      <c r="BG173" s="172">
        <f t="shared" si="26"/>
        <v>0</v>
      </c>
      <c r="BH173" s="172">
        <f t="shared" si="27"/>
        <v>0</v>
      </c>
      <c r="BI173" s="172">
        <f t="shared" si="28"/>
        <v>0</v>
      </c>
      <c r="BJ173" s="14" t="s">
        <v>204</v>
      </c>
      <c r="BK173" s="172">
        <f t="shared" si="29"/>
        <v>0</v>
      </c>
      <c r="BL173" s="14" t="s">
        <v>203</v>
      </c>
      <c r="BM173" s="171" t="s">
        <v>1465</v>
      </c>
    </row>
    <row r="174" spans="1:65" s="2" customFormat="1" ht="16.5" customHeight="1">
      <c r="A174" s="29"/>
      <c r="B174" s="158"/>
      <c r="C174" s="159" t="s">
        <v>316</v>
      </c>
      <c r="D174" s="159" t="s">
        <v>199</v>
      </c>
      <c r="E174" s="160" t="s">
        <v>272</v>
      </c>
      <c r="F174" s="161" t="s">
        <v>273</v>
      </c>
      <c r="G174" s="162" t="s">
        <v>208</v>
      </c>
      <c r="H174" s="163">
        <v>336.2</v>
      </c>
      <c r="I174" s="164"/>
      <c r="J174" s="165">
        <f t="shared" si="20"/>
        <v>0</v>
      </c>
      <c r="K174" s="166"/>
      <c r="L174" s="30"/>
      <c r="M174" s="167" t="s">
        <v>1</v>
      </c>
      <c r="N174" s="168" t="s">
        <v>45</v>
      </c>
      <c r="O174" s="55"/>
      <c r="P174" s="169">
        <f t="shared" si="21"/>
        <v>0</v>
      </c>
      <c r="Q174" s="169">
        <v>5.4599999999999996E-3</v>
      </c>
      <c r="R174" s="169">
        <f t="shared" si="22"/>
        <v>1.8356519999999998</v>
      </c>
      <c r="S174" s="169">
        <v>0</v>
      </c>
      <c r="T174" s="170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71" t="s">
        <v>203</v>
      </c>
      <c r="AT174" s="171" t="s">
        <v>199</v>
      </c>
      <c r="AU174" s="171" t="s">
        <v>204</v>
      </c>
      <c r="AY174" s="14" t="s">
        <v>196</v>
      </c>
      <c r="BE174" s="172">
        <f t="shared" si="24"/>
        <v>0</v>
      </c>
      <c r="BF174" s="172">
        <f t="shared" si="25"/>
        <v>0</v>
      </c>
      <c r="BG174" s="172">
        <f t="shared" si="26"/>
        <v>0</v>
      </c>
      <c r="BH174" s="172">
        <f t="shared" si="27"/>
        <v>0</v>
      </c>
      <c r="BI174" s="172">
        <f t="shared" si="28"/>
        <v>0</v>
      </c>
      <c r="BJ174" s="14" t="s">
        <v>204</v>
      </c>
      <c r="BK174" s="172">
        <f t="shared" si="29"/>
        <v>0</v>
      </c>
      <c r="BL174" s="14" t="s">
        <v>203</v>
      </c>
      <c r="BM174" s="171" t="s">
        <v>1466</v>
      </c>
    </row>
    <row r="175" spans="1:65" s="2" customFormat="1" ht="16.5" customHeight="1">
      <c r="A175" s="29"/>
      <c r="B175" s="158"/>
      <c r="C175" s="159" t="s">
        <v>320</v>
      </c>
      <c r="D175" s="159" t="s">
        <v>199</v>
      </c>
      <c r="E175" s="160" t="s">
        <v>272</v>
      </c>
      <c r="F175" s="161" t="s">
        <v>273</v>
      </c>
      <c r="G175" s="162" t="s">
        <v>208</v>
      </c>
      <c r="H175" s="163">
        <v>4.1849999999999996</v>
      </c>
      <c r="I175" s="164"/>
      <c r="J175" s="165">
        <f t="shared" si="20"/>
        <v>0</v>
      </c>
      <c r="K175" s="166"/>
      <c r="L175" s="30"/>
      <c r="M175" s="167" t="s">
        <v>1</v>
      </c>
      <c r="N175" s="168" t="s">
        <v>45</v>
      </c>
      <c r="O175" s="55"/>
      <c r="P175" s="169">
        <f t="shared" si="21"/>
        <v>0</v>
      </c>
      <c r="Q175" s="169">
        <v>5.4599999999999996E-3</v>
      </c>
      <c r="R175" s="169">
        <f t="shared" si="22"/>
        <v>2.2850099999999995E-2</v>
      </c>
      <c r="S175" s="169">
        <v>0</v>
      </c>
      <c r="T175" s="170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71" t="s">
        <v>203</v>
      </c>
      <c r="AT175" s="171" t="s">
        <v>199</v>
      </c>
      <c r="AU175" s="171" t="s">
        <v>204</v>
      </c>
      <c r="AY175" s="14" t="s">
        <v>196</v>
      </c>
      <c r="BE175" s="172">
        <f t="shared" si="24"/>
        <v>0</v>
      </c>
      <c r="BF175" s="172">
        <f t="shared" si="25"/>
        <v>0</v>
      </c>
      <c r="BG175" s="172">
        <f t="shared" si="26"/>
        <v>0</v>
      </c>
      <c r="BH175" s="172">
        <f t="shared" si="27"/>
        <v>0</v>
      </c>
      <c r="BI175" s="172">
        <f t="shared" si="28"/>
        <v>0</v>
      </c>
      <c r="BJ175" s="14" t="s">
        <v>204</v>
      </c>
      <c r="BK175" s="172">
        <f t="shared" si="29"/>
        <v>0</v>
      </c>
      <c r="BL175" s="14" t="s">
        <v>203</v>
      </c>
      <c r="BM175" s="171" t="s">
        <v>1467</v>
      </c>
    </row>
    <row r="176" spans="1:65" s="2" customFormat="1" ht="16.5" customHeight="1">
      <c r="A176" s="29"/>
      <c r="B176" s="158"/>
      <c r="C176" s="159" t="s">
        <v>324</v>
      </c>
      <c r="D176" s="159" t="s">
        <v>199</v>
      </c>
      <c r="E176" s="160" t="s">
        <v>276</v>
      </c>
      <c r="F176" s="161" t="s">
        <v>277</v>
      </c>
      <c r="G176" s="162" t="s">
        <v>208</v>
      </c>
      <c r="H176" s="163">
        <v>6051.6</v>
      </c>
      <c r="I176" s="164"/>
      <c r="J176" s="165">
        <f t="shared" si="20"/>
        <v>0</v>
      </c>
      <c r="K176" s="166"/>
      <c r="L176" s="30"/>
      <c r="M176" s="167" t="s">
        <v>1</v>
      </c>
      <c r="N176" s="168" t="s">
        <v>45</v>
      </c>
      <c r="O176" s="55"/>
      <c r="P176" s="169">
        <f t="shared" si="21"/>
        <v>0</v>
      </c>
      <c r="Q176" s="169">
        <v>2.0999999999999999E-3</v>
      </c>
      <c r="R176" s="169">
        <f t="shared" si="22"/>
        <v>12.708360000000001</v>
      </c>
      <c r="S176" s="169">
        <v>0</v>
      </c>
      <c r="T176" s="170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71" t="s">
        <v>203</v>
      </c>
      <c r="AT176" s="171" t="s">
        <v>199</v>
      </c>
      <c r="AU176" s="171" t="s">
        <v>204</v>
      </c>
      <c r="AY176" s="14" t="s">
        <v>196</v>
      </c>
      <c r="BE176" s="172">
        <f t="shared" si="24"/>
        <v>0</v>
      </c>
      <c r="BF176" s="172">
        <f t="shared" si="25"/>
        <v>0</v>
      </c>
      <c r="BG176" s="172">
        <f t="shared" si="26"/>
        <v>0</v>
      </c>
      <c r="BH176" s="172">
        <f t="shared" si="27"/>
        <v>0</v>
      </c>
      <c r="BI176" s="172">
        <f t="shared" si="28"/>
        <v>0</v>
      </c>
      <c r="BJ176" s="14" t="s">
        <v>204</v>
      </c>
      <c r="BK176" s="172">
        <f t="shared" si="29"/>
        <v>0</v>
      </c>
      <c r="BL176" s="14" t="s">
        <v>203</v>
      </c>
      <c r="BM176" s="171" t="s">
        <v>1468</v>
      </c>
    </row>
    <row r="177" spans="1:65" s="2" customFormat="1" ht="16.5" customHeight="1">
      <c r="A177" s="29"/>
      <c r="B177" s="158"/>
      <c r="C177" s="159" t="s">
        <v>328</v>
      </c>
      <c r="D177" s="159" t="s">
        <v>199</v>
      </c>
      <c r="E177" s="160" t="s">
        <v>276</v>
      </c>
      <c r="F177" s="161" t="s">
        <v>277</v>
      </c>
      <c r="G177" s="162" t="s">
        <v>208</v>
      </c>
      <c r="H177" s="163">
        <v>75.33</v>
      </c>
      <c r="I177" s="164"/>
      <c r="J177" s="165">
        <f t="shared" si="20"/>
        <v>0</v>
      </c>
      <c r="K177" s="166"/>
      <c r="L177" s="30"/>
      <c r="M177" s="167" t="s">
        <v>1</v>
      </c>
      <c r="N177" s="168" t="s">
        <v>45</v>
      </c>
      <c r="O177" s="55"/>
      <c r="P177" s="169">
        <f t="shared" si="21"/>
        <v>0</v>
      </c>
      <c r="Q177" s="169">
        <v>2.0999999999999999E-3</v>
      </c>
      <c r="R177" s="169">
        <f t="shared" si="22"/>
        <v>0.158193</v>
      </c>
      <c r="S177" s="169">
        <v>0</v>
      </c>
      <c r="T177" s="170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71" t="s">
        <v>203</v>
      </c>
      <c r="AT177" s="171" t="s">
        <v>199</v>
      </c>
      <c r="AU177" s="171" t="s">
        <v>204</v>
      </c>
      <c r="AY177" s="14" t="s">
        <v>196</v>
      </c>
      <c r="BE177" s="172">
        <f t="shared" si="24"/>
        <v>0</v>
      </c>
      <c r="BF177" s="172">
        <f t="shared" si="25"/>
        <v>0</v>
      </c>
      <c r="BG177" s="172">
        <f t="shared" si="26"/>
        <v>0</v>
      </c>
      <c r="BH177" s="172">
        <f t="shared" si="27"/>
        <v>0</v>
      </c>
      <c r="BI177" s="172">
        <f t="shared" si="28"/>
        <v>0</v>
      </c>
      <c r="BJ177" s="14" t="s">
        <v>204</v>
      </c>
      <c r="BK177" s="172">
        <f t="shared" si="29"/>
        <v>0</v>
      </c>
      <c r="BL177" s="14" t="s">
        <v>203</v>
      </c>
      <c r="BM177" s="171" t="s">
        <v>1469</v>
      </c>
    </row>
    <row r="178" spans="1:65" s="2" customFormat="1" ht="21.75" customHeight="1">
      <c r="A178" s="29"/>
      <c r="B178" s="158"/>
      <c r="C178" s="159" t="s">
        <v>332</v>
      </c>
      <c r="D178" s="159" t="s">
        <v>199</v>
      </c>
      <c r="E178" s="160" t="s">
        <v>280</v>
      </c>
      <c r="F178" s="161" t="s">
        <v>281</v>
      </c>
      <c r="G178" s="162" t="s">
        <v>208</v>
      </c>
      <c r="H178" s="163">
        <v>316.44</v>
      </c>
      <c r="I178" s="164"/>
      <c r="J178" s="165">
        <f t="shared" si="20"/>
        <v>0</v>
      </c>
      <c r="K178" s="166"/>
      <c r="L178" s="30"/>
      <c r="M178" s="167" t="s">
        <v>1</v>
      </c>
      <c r="N178" s="168" t="s">
        <v>45</v>
      </c>
      <c r="O178" s="55"/>
      <c r="P178" s="169">
        <f t="shared" si="21"/>
        <v>0</v>
      </c>
      <c r="Q178" s="169">
        <v>9.2899999999999996E-3</v>
      </c>
      <c r="R178" s="169">
        <f t="shared" si="22"/>
        <v>2.9397275999999999</v>
      </c>
      <c r="S178" s="169">
        <v>0</v>
      </c>
      <c r="T178" s="170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71" t="s">
        <v>203</v>
      </c>
      <c r="AT178" s="171" t="s">
        <v>199</v>
      </c>
      <c r="AU178" s="171" t="s">
        <v>204</v>
      </c>
      <c r="AY178" s="14" t="s">
        <v>196</v>
      </c>
      <c r="BE178" s="172">
        <f t="shared" si="24"/>
        <v>0</v>
      </c>
      <c r="BF178" s="172">
        <f t="shared" si="25"/>
        <v>0</v>
      </c>
      <c r="BG178" s="172">
        <f t="shared" si="26"/>
        <v>0</v>
      </c>
      <c r="BH178" s="172">
        <f t="shared" si="27"/>
        <v>0</v>
      </c>
      <c r="BI178" s="172">
        <f t="shared" si="28"/>
        <v>0</v>
      </c>
      <c r="BJ178" s="14" t="s">
        <v>204</v>
      </c>
      <c r="BK178" s="172">
        <f t="shared" si="29"/>
        <v>0</v>
      </c>
      <c r="BL178" s="14" t="s">
        <v>203</v>
      </c>
      <c r="BM178" s="171" t="s">
        <v>1470</v>
      </c>
    </row>
    <row r="179" spans="1:65" s="2" customFormat="1" ht="16.5" customHeight="1">
      <c r="A179" s="29"/>
      <c r="B179" s="158"/>
      <c r="C179" s="173" t="s">
        <v>334</v>
      </c>
      <c r="D179" s="173" t="s">
        <v>214</v>
      </c>
      <c r="E179" s="174" t="s">
        <v>283</v>
      </c>
      <c r="F179" s="175" t="s">
        <v>284</v>
      </c>
      <c r="G179" s="176" t="s">
        <v>208</v>
      </c>
      <c r="H179" s="177">
        <v>332.262</v>
      </c>
      <c r="I179" s="178"/>
      <c r="J179" s="179">
        <f t="shared" si="20"/>
        <v>0</v>
      </c>
      <c r="K179" s="180"/>
      <c r="L179" s="181"/>
      <c r="M179" s="182" t="s">
        <v>1</v>
      </c>
      <c r="N179" s="183" t="s">
        <v>45</v>
      </c>
      <c r="O179" s="55"/>
      <c r="P179" s="169">
        <f t="shared" si="21"/>
        <v>0</v>
      </c>
      <c r="Q179" s="169">
        <v>6.0000000000000001E-3</v>
      </c>
      <c r="R179" s="169">
        <f t="shared" si="22"/>
        <v>1.9935720000000001</v>
      </c>
      <c r="S179" s="169">
        <v>0</v>
      </c>
      <c r="T179" s="170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71" t="s">
        <v>217</v>
      </c>
      <c r="AT179" s="171" t="s">
        <v>214</v>
      </c>
      <c r="AU179" s="171" t="s">
        <v>204</v>
      </c>
      <c r="AY179" s="14" t="s">
        <v>196</v>
      </c>
      <c r="BE179" s="172">
        <f t="shared" si="24"/>
        <v>0</v>
      </c>
      <c r="BF179" s="172">
        <f t="shared" si="25"/>
        <v>0</v>
      </c>
      <c r="BG179" s="172">
        <f t="shared" si="26"/>
        <v>0</v>
      </c>
      <c r="BH179" s="172">
        <f t="shared" si="27"/>
        <v>0</v>
      </c>
      <c r="BI179" s="172">
        <f t="shared" si="28"/>
        <v>0</v>
      </c>
      <c r="BJ179" s="14" t="s">
        <v>204</v>
      </c>
      <c r="BK179" s="172">
        <f t="shared" si="29"/>
        <v>0</v>
      </c>
      <c r="BL179" s="14" t="s">
        <v>203</v>
      </c>
      <c r="BM179" s="171" t="s">
        <v>1471</v>
      </c>
    </row>
    <row r="180" spans="1:65" s="2" customFormat="1" ht="21.75" customHeight="1">
      <c r="A180" s="29"/>
      <c r="B180" s="158"/>
      <c r="C180" s="159" t="s">
        <v>336</v>
      </c>
      <c r="D180" s="159" t="s">
        <v>199</v>
      </c>
      <c r="E180" s="160" t="s">
        <v>1472</v>
      </c>
      <c r="F180" s="161" t="s">
        <v>1473</v>
      </c>
      <c r="G180" s="162" t="s">
        <v>208</v>
      </c>
      <c r="H180" s="163">
        <v>8.3699999999999992</v>
      </c>
      <c r="I180" s="164"/>
      <c r="J180" s="165">
        <f t="shared" si="20"/>
        <v>0</v>
      </c>
      <c r="K180" s="166"/>
      <c r="L180" s="30"/>
      <c r="M180" s="167" t="s">
        <v>1</v>
      </c>
      <c r="N180" s="168" t="s">
        <v>45</v>
      </c>
      <c r="O180" s="55"/>
      <c r="P180" s="169">
        <f t="shared" si="21"/>
        <v>0</v>
      </c>
      <c r="Q180" s="169">
        <v>9.3900000000000008E-3</v>
      </c>
      <c r="R180" s="169">
        <f t="shared" si="22"/>
        <v>7.8594300000000006E-2</v>
      </c>
      <c r="S180" s="169">
        <v>0</v>
      </c>
      <c r="T180" s="170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71" t="s">
        <v>203</v>
      </c>
      <c r="AT180" s="171" t="s">
        <v>199</v>
      </c>
      <c r="AU180" s="171" t="s">
        <v>204</v>
      </c>
      <c r="AY180" s="14" t="s">
        <v>196</v>
      </c>
      <c r="BE180" s="172">
        <f t="shared" si="24"/>
        <v>0</v>
      </c>
      <c r="BF180" s="172">
        <f t="shared" si="25"/>
        <v>0</v>
      </c>
      <c r="BG180" s="172">
        <f t="shared" si="26"/>
        <v>0</v>
      </c>
      <c r="BH180" s="172">
        <f t="shared" si="27"/>
        <v>0</v>
      </c>
      <c r="BI180" s="172">
        <f t="shared" si="28"/>
        <v>0</v>
      </c>
      <c r="BJ180" s="14" t="s">
        <v>204</v>
      </c>
      <c r="BK180" s="172">
        <f t="shared" si="29"/>
        <v>0</v>
      </c>
      <c r="BL180" s="14" t="s">
        <v>203</v>
      </c>
      <c r="BM180" s="171" t="s">
        <v>1474</v>
      </c>
    </row>
    <row r="181" spans="1:65" s="2" customFormat="1" ht="16.5" customHeight="1">
      <c r="A181" s="29"/>
      <c r="B181" s="158"/>
      <c r="C181" s="173" t="s">
        <v>338</v>
      </c>
      <c r="D181" s="173" t="s">
        <v>214</v>
      </c>
      <c r="E181" s="174" t="s">
        <v>371</v>
      </c>
      <c r="F181" s="175" t="s">
        <v>372</v>
      </c>
      <c r="G181" s="176" t="s">
        <v>208</v>
      </c>
      <c r="H181" s="177">
        <v>8.7889999999999997</v>
      </c>
      <c r="I181" s="178"/>
      <c r="J181" s="179">
        <f t="shared" si="20"/>
        <v>0</v>
      </c>
      <c r="K181" s="180"/>
      <c r="L181" s="181"/>
      <c r="M181" s="182" t="s">
        <v>1</v>
      </c>
      <c r="N181" s="183" t="s">
        <v>45</v>
      </c>
      <c r="O181" s="55"/>
      <c r="P181" s="169">
        <f t="shared" si="21"/>
        <v>0</v>
      </c>
      <c r="Q181" s="169">
        <v>7.4999999999999997E-3</v>
      </c>
      <c r="R181" s="169">
        <f t="shared" si="22"/>
        <v>6.591749999999999E-2</v>
      </c>
      <c r="S181" s="169">
        <v>0</v>
      </c>
      <c r="T181" s="170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71" t="s">
        <v>217</v>
      </c>
      <c r="AT181" s="171" t="s">
        <v>214</v>
      </c>
      <c r="AU181" s="171" t="s">
        <v>204</v>
      </c>
      <c r="AY181" s="14" t="s">
        <v>196</v>
      </c>
      <c r="BE181" s="172">
        <f t="shared" si="24"/>
        <v>0</v>
      </c>
      <c r="BF181" s="172">
        <f t="shared" si="25"/>
        <v>0</v>
      </c>
      <c r="BG181" s="172">
        <f t="shared" si="26"/>
        <v>0</v>
      </c>
      <c r="BH181" s="172">
        <f t="shared" si="27"/>
        <v>0</v>
      </c>
      <c r="BI181" s="172">
        <f t="shared" si="28"/>
        <v>0</v>
      </c>
      <c r="BJ181" s="14" t="s">
        <v>204</v>
      </c>
      <c r="BK181" s="172">
        <f t="shared" si="29"/>
        <v>0</v>
      </c>
      <c r="BL181" s="14" t="s">
        <v>203</v>
      </c>
      <c r="BM181" s="171" t="s">
        <v>1475</v>
      </c>
    </row>
    <row r="182" spans="1:65" s="2" customFormat="1" ht="21.75" customHeight="1">
      <c r="A182" s="29"/>
      <c r="B182" s="158"/>
      <c r="C182" s="159" t="s">
        <v>340</v>
      </c>
      <c r="D182" s="159" t="s">
        <v>199</v>
      </c>
      <c r="E182" s="160" t="s">
        <v>1476</v>
      </c>
      <c r="F182" s="161" t="s">
        <v>1477</v>
      </c>
      <c r="G182" s="162" t="s">
        <v>208</v>
      </c>
      <c r="H182" s="163">
        <v>309.52</v>
      </c>
      <c r="I182" s="164"/>
      <c r="J182" s="165">
        <f t="shared" si="20"/>
        <v>0</v>
      </c>
      <c r="K182" s="166"/>
      <c r="L182" s="30"/>
      <c r="M182" s="167" t="s">
        <v>1</v>
      </c>
      <c r="N182" s="168" t="s">
        <v>45</v>
      </c>
      <c r="O182" s="55"/>
      <c r="P182" s="169">
        <f t="shared" si="21"/>
        <v>0</v>
      </c>
      <c r="Q182" s="169">
        <v>9.6500000000000006E-3</v>
      </c>
      <c r="R182" s="169">
        <f t="shared" si="22"/>
        <v>2.9868679999999999</v>
      </c>
      <c r="S182" s="169">
        <v>0</v>
      </c>
      <c r="T182" s="170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71" t="s">
        <v>203</v>
      </c>
      <c r="AT182" s="171" t="s">
        <v>199</v>
      </c>
      <c r="AU182" s="171" t="s">
        <v>204</v>
      </c>
      <c r="AY182" s="14" t="s">
        <v>196</v>
      </c>
      <c r="BE182" s="172">
        <f t="shared" si="24"/>
        <v>0</v>
      </c>
      <c r="BF182" s="172">
        <f t="shared" si="25"/>
        <v>0</v>
      </c>
      <c r="BG182" s="172">
        <f t="shared" si="26"/>
        <v>0</v>
      </c>
      <c r="BH182" s="172">
        <f t="shared" si="27"/>
        <v>0</v>
      </c>
      <c r="BI182" s="172">
        <f t="shared" si="28"/>
        <v>0</v>
      </c>
      <c r="BJ182" s="14" t="s">
        <v>204</v>
      </c>
      <c r="BK182" s="172">
        <f t="shared" si="29"/>
        <v>0</v>
      </c>
      <c r="BL182" s="14" t="s">
        <v>203</v>
      </c>
      <c r="BM182" s="171" t="s">
        <v>1478</v>
      </c>
    </row>
    <row r="183" spans="1:65" s="2" customFormat="1" ht="16.5" customHeight="1">
      <c r="A183" s="29"/>
      <c r="B183" s="158"/>
      <c r="C183" s="173" t="s">
        <v>342</v>
      </c>
      <c r="D183" s="173" t="s">
        <v>214</v>
      </c>
      <c r="E183" s="174" t="s">
        <v>1479</v>
      </c>
      <c r="F183" s="175" t="s">
        <v>1480</v>
      </c>
      <c r="G183" s="176" t="s">
        <v>208</v>
      </c>
      <c r="H183" s="177">
        <v>324.99599999999998</v>
      </c>
      <c r="I183" s="178"/>
      <c r="J183" s="179">
        <f t="shared" si="20"/>
        <v>0</v>
      </c>
      <c r="K183" s="180"/>
      <c r="L183" s="181"/>
      <c r="M183" s="182" t="s">
        <v>1</v>
      </c>
      <c r="N183" s="183" t="s">
        <v>45</v>
      </c>
      <c r="O183" s="55"/>
      <c r="P183" s="169">
        <f t="shared" si="21"/>
        <v>0</v>
      </c>
      <c r="Q183" s="169">
        <v>2.1000000000000001E-2</v>
      </c>
      <c r="R183" s="169">
        <f t="shared" si="22"/>
        <v>6.824916</v>
      </c>
      <c r="S183" s="169">
        <v>0</v>
      </c>
      <c r="T183" s="170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71" t="s">
        <v>217</v>
      </c>
      <c r="AT183" s="171" t="s">
        <v>214</v>
      </c>
      <c r="AU183" s="171" t="s">
        <v>204</v>
      </c>
      <c r="AY183" s="14" t="s">
        <v>196</v>
      </c>
      <c r="BE183" s="172">
        <f t="shared" si="24"/>
        <v>0</v>
      </c>
      <c r="BF183" s="172">
        <f t="shared" si="25"/>
        <v>0</v>
      </c>
      <c r="BG183" s="172">
        <f t="shared" si="26"/>
        <v>0</v>
      </c>
      <c r="BH183" s="172">
        <f t="shared" si="27"/>
        <v>0</v>
      </c>
      <c r="BI183" s="172">
        <f t="shared" si="28"/>
        <v>0</v>
      </c>
      <c r="BJ183" s="14" t="s">
        <v>204</v>
      </c>
      <c r="BK183" s="172">
        <f t="shared" si="29"/>
        <v>0</v>
      </c>
      <c r="BL183" s="14" t="s">
        <v>203</v>
      </c>
      <c r="BM183" s="171" t="s">
        <v>1481</v>
      </c>
    </row>
    <row r="184" spans="1:65" s="2" customFormat="1" ht="16.5" customHeight="1">
      <c r="A184" s="29"/>
      <c r="B184" s="158"/>
      <c r="C184" s="159" t="s">
        <v>344</v>
      </c>
      <c r="D184" s="159" t="s">
        <v>199</v>
      </c>
      <c r="E184" s="160" t="s">
        <v>287</v>
      </c>
      <c r="F184" s="161" t="s">
        <v>288</v>
      </c>
      <c r="G184" s="162" t="s">
        <v>208</v>
      </c>
      <c r="H184" s="163">
        <v>148.05000000000001</v>
      </c>
      <c r="I184" s="164"/>
      <c r="J184" s="165">
        <f t="shared" si="20"/>
        <v>0</v>
      </c>
      <c r="K184" s="166"/>
      <c r="L184" s="30"/>
      <c r="M184" s="167" t="s">
        <v>1</v>
      </c>
      <c r="N184" s="168" t="s">
        <v>45</v>
      </c>
      <c r="O184" s="55"/>
      <c r="P184" s="169">
        <f t="shared" si="21"/>
        <v>0</v>
      </c>
      <c r="Q184" s="169">
        <v>4.0000000000000003E-5</v>
      </c>
      <c r="R184" s="169">
        <f t="shared" si="22"/>
        <v>5.922000000000001E-3</v>
      </c>
      <c r="S184" s="169">
        <v>0</v>
      </c>
      <c r="T184" s="170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71" t="s">
        <v>203</v>
      </c>
      <c r="AT184" s="171" t="s">
        <v>199</v>
      </c>
      <c r="AU184" s="171" t="s">
        <v>204</v>
      </c>
      <c r="AY184" s="14" t="s">
        <v>196</v>
      </c>
      <c r="BE184" s="172">
        <f t="shared" si="24"/>
        <v>0</v>
      </c>
      <c r="BF184" s="172">
        <f t="shared" si="25"/>
        <v>0</v>
      </c>
      <c r="BG184" s="172">
        <f t="shared" si="26"/>
        <v>0</v>
      </c>
      <c r="BH184" s="172">
        <f t="shared" si="27"/>
        <v>0</v>
      </c>
      <c r="BI184" s="172">
        <f t="shared" si="28"/>
        <v>0</v>
      </c>
      <c r="BJ184" s="14" t="s">
        <v>204</v>
      </c>
      <c r="BK184" s="172">
        <f t="shared" si="29"/>
        <v>0</v>
      </c>
      <c r="BL184" s="14" t="s">
        <v>203</v>
      </c>
      <c r="BM184" s="171" t="s">
        <v>1482</v>
      </c>
    </row>
    <row r="185" spans="1:65" s="2" customFormat="1" ht="16.5" customHeight="1">
      <c r="A185" s="29"/>
      <c r="B185" s="158"/>
      <c r="C185" s="159" t="s">
        <v>348</v>
      </c>
      <c r="D185" s="159" t="s">
        <v>199</v>
      </c>
      <c r="E185" s="160" t="s">
        <v>287</v>
      </c>
      <c r="F185" s="161" t="s">
        <v>288</v>
      </c>
      <c r="G185" s="162" t="s">
        <v>208</v>
      </c>
      <c r="H185" s="163">
        <v>8.3699999999999992</v>
      </c>
      <c r="I185" s="164"/>
      <c r="J185" s="165">
        <f t="shared" si="20"/>
        <v>0</v>
      </c>
      <c r="K185" s="166"/>
      <c r="L185" s="30"/>
      <c r="M185" s="167" t="s">
        <v>1</v>
      </c>
      <c r="N185" s="168" t="s">
        <v>45</v>
      </c>
      <c r="O185" s="55"/>
      <c r="P185" s="169">
        <f t="shared" si="21"/>
        <v>0</v>
      </c>
      <c r="Q185" s="169">
        <v>4.0000000000000003E-5</v>
      </c>
      <c r="R185" s="169">
        <f t="shared" si="22"/>
        <v>3.3480000000000001E-4</v>
      </c>
      <c r="S185" s="169">
        <v>0</v>
      </c>
      <c r="T185" s="170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71" t="s">
        <v>203</v>
      </c>
      <c r="AT185" s="171" t="s">
        <v>199</v>
      </c>
      <c r="AU185" s="171" t="s">
        <v>204</v>
      </c>
      <c r="AY185" s="14" t="s">
        <v>196</v>
      </c>
      <c r="BE185" s="172">
        <f t="shared" si="24"/>
        <v>0</v>
      </c>
      <c r="BF185" s="172">
        <f t="shared" si="25"/>
        <v>0</v>
      </c>
      <c r="BG185" s="172">
        <f t="shared" si="26"/>
        <v>0</v>
      </c>
      <c r="BH185" s="172">
        <f t="shared" si="27"/>
        <v>0</v>
      </c>
      <c r="BI185" s="172">
        <f t="shared" si="28"/>
        <v>0</v>
      </c>
      <c r="BJ185" s="14" t="s">
        <v>204</v>
      </c>
      <c r="BK185" s="172">
        <f t="shared" si="29"/>
        <v>0</v>
      </c>
      <c r="BL185" s="14" t="s">
        <v>203</v>
      </c>
      <c r="BM185" s="171" t="s">
        <v>1483</v>
      </c>
    </row>
    <row r="186" spans="1:65" s="2" customFormat="1" ht="16.5" customHeight="1">
      <c r="A186" s="29"/>
      <c r="B186" s="158"/>
      <c r="C186" s="159" t="s">
        <v>352</v>
      </c>
      <c r="D186" s="159" t="s">
        <v>199</v>
      </c>
      <c r="E186" s="160" t="s">
        <v>291</v>
      </c>
      <c r="F186" s="161" t="s">
        <v>292</v>
      </c>
      <c r="G186" s="162" t="s">
        <v>208</v>
      </c>
      <c r="H186" s="163">
        <v>625.96</v>
      </c>
      <c r="I186" s="164"/>
      <c r="J186" s="165">
        <f t="shared" si="20"/>
        <v>0</v>
      </c>
      <c r="K186" s="166"/>
      <c r="L186" s="30"/>
      <c r="M186" s="167" t="s">
        <v>1</v>
      </c>
      <c r="N186" s="168" t="s">
        <v>45</v>
      </c>
      <c r="O186" s="55"/>
      <c r="P186" s="169">
        <f t="shared" si="21"/>
        <v>0</v>
      </c>
      <c r="Q186" s="169">
        <v>9.0000000000000006E-5</v>
      </c>
      <c r="R186" s="169">
        <f t="shared" si="22"/>
        <v>5.6336400000000009E-2</v>
      </c>
      <c r="S186" s="169">
        <v>0</v>
      </c>
      <c r="T186" s="170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71" t="s">
        <v>203</v>
      </c>
      <c r="AT186" s="171" t="s">
        <v>199</v>
      </c>
      <c r="AU186" s="171" t="s">
        <v>204</v>
      </c>
      <c r="AY186" s="14" t="s">
        <v>196</v>
      </c>
      <c r="BE186" s="172">
        <f t="shared" si="24"/>
        <v>0</v>
      </c>
      <c r="BF186" s="172">
        <f t="shared" si="25"/>
        <v>0</v>
      </c>
      <c r="BG186" s="172">
        <f t="shared" si="26"/>
        <v>0</v>
      </c>
      <c r="BH186" s="172">
        <f t="shared" si="27"/>
        <v>0</v>
      </c>
      <c r="BI186" s="172">
        <f t="shared" si="28"/>
        <v>0</v>
      </c>
      <c r="BJ186" s="14" t="s">
        <v>204</v>
      </c>
      <c r="BK186" s="172">
        <f t="shared" si="29"/>
        <v>0</v>
      </c>
      <c r="BL186" s="14" t="s">
        <v>203</v>
      </c>
      <c r="BM186" s="171" t="s">
        <v>1484</v>
      </c>
    </row>
    <row r="187" spans="1:65" s="2" customFormat="1" ht="16.5" customHeight="1">
      <c r="A187" s="29"/>
      <c r="B187" s="158"/>
      <c r="C187" s="159" t="s">
        <v>356</v>
      </c>
      <c r="D187" s="159" t="s">
        <v>199</v>
      </c>
      <c r="E187" s="160" t="s">
        <v>291</v>
      </c>
      <c r="F187" s="161" t="s">
        <v>292</v>
      </c>
      <c r="G187" s="162" t="s">
        <v>208</v>
      </c>
      <c r="H187" s="163">
        <v>8.3699999999999992</v>
      </c>
      <c r="I187" s="164"/>
      <c r="J187" s="165">
        <f t="shared" si="20"/>
        <v>0</v>
      </c>
      <c r="K187" s="166"/>
      <c r="L187" s="30"/>
      <c r="M187" s="167" t="s">
        <v>1</v>
      </c>
      <c r="N187" s="168" t="s">
        <v>45</v>
      </c>
      <c r="O187" s="55"/>
      <c r="P187" s="169">
        <f t="shared" si="21"/>
        <v>0</v>
      </c>
      <c r="Q187" s="169">
        <v>9.0000000000000006E-5</v>
      </c>
      <c r="R187" s="169">
        <f t="shared" si="22"/>
        <v>7.5329999999999993E-4</v>
      </c>
      <c r="S187" s="169">
        <v>0</v>
      </c>
      <c r="T187" s="170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71" t="s">
        <v>203</v>
      </c>
      <c r="AT187" s="171" t="s">
        <v>199</v>
      </c>
      <c r="AU187" s="171" t="s">
        <v>204</v>
      </c>
      <c r="AY187" s="14" t="s">
        <v>196</v>
      </c>
      <c r="BE187" s="172">
        <f t="shared" si="24"/>
        <v>0</v>
      </c>
      <c r="BF187" s="172">
        <f t="shared" si="25"/>
        <v>0</v>
      </c>
      <c r="BG187" s="172">
        <f t="shared" si="26"/>
        <v>0</v>
      </c>
      <c r="BH187" s="172">
        <f t="shared" si="27"/>
        <v>0</v>
      </c>
      <c r="BI187" s="172">
        <f t="shared" si="28"/>
        <v>0</v>
      </c>
      <c r="BJ187" s="14" t="s">
        <v>204</v>
      </c>
      <c r="BK187" s="172">
        <f t="shared" si="29"/>
        <v>0</v>
      </c>
      <c r="BL187" s="14" t="s">
        <v>203</v>
      </c>
      <c r="BM187" s="171" t="s">
        <v>1485</v>
      </c>
    </row>
    <row r="188" spans="1:65" s="2" customFormat="1" ht="21.75" customHeight="1">
      <c r="A188" s="29"/>
      <c r="B188" s="158"/>
      <c r="C188" s="159" t="s">
        <v>360</v>
      </c>
      <c r="D188" s="159" t="s">
        <v>199</v>
      </c>
      <c r="E188" s="160" t="s">
        <v>295</v>
      </c>
      <c r="F188" s="161" t="s">
        <v>296</v>
      </c>
      <c r="G188" s="162" t="s">
        <v>208</v>
      </c>
      <c r="H188" s="163">
        <v>622.00699999999995</v>
      </c>
      <c r="I188" s="164"/>
      <c r="J188" s="165">
        <f t="shared" si="20"/>
        <v>0</v>
      </c>
      <c r="K188" s="166"/>
      <c r="L188" s="30"/>
      <c r="M188" s="167" t="s">
        <v>1</v>
      </c>
      <c r="N188" s="168" t="s">
        <v>45</v>
      </c>
      <c r="O188" s="55"/>
      <c r="P188" s="169">
        <f t="shared" si="21"/>
        <v>0</v>
      </c>
      <c r="Q188" s="169">
        <v>3.48E-3</v>
      </c>
      <c r="R188" s="169">
        <f t="shared" si="22"/>
        <v>2.1645843599999997</v>
      </c>
      <c r="S188" s="169">
        <v>0</v>
      </c>
      <c r="T188" s="170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71" t="s">
        <v>203</v>
      </c>
      <c r="AT188" s="171" t="s">
        <v>199</v>
      </c>
      <c r="AU188" s="171" t="s">
        <v>204</v>
      </c>
      <c r="AY188" s="14" t="s">
        <v>196</v>
      </c>
      <c r="BE188" s="172">
        <f t="shared" si="24"/>
        <v>0</v>
      </c>
      <c r="BF188" s="172">
        <f t="shared" si="25"/>
        <v>0</v>
      </c>
      <c r="BG188" s="172">
        <f t="shared" si="26"/>
        <v>0</v>
      </c>
      <c r="BH188" s="172">
        <f t="shared" si="27"/>
        <v>0</v>
      </c>
      <c r="BI188" s="172">
        <f t="shared" si="28"/>
        <v>0</v>
      </c>
      <c r="BJ188" s="14" t="s">
        <v>204</v>
      </c>
      <c r="BK188" s="172">
        <f t="shared" si="29"/>
        <v>0</v>
      </c>
      <c r="BL188" s="14" t="s">
        <v>203</v>
      </c>
      <c r="BM188" s="171" t="s">
        <v>1486</v>
      </c>
    </row>
    <row r="189" spans="1:65" s="2" customFormat="1" ht="21.75" customHeight="1">
      <c r="A189" s="29"/>
      <c r="B189" s="158"/>
      <c r="C189" s="159" t="s">
        <v>364</v>
      </c>
      <c r="D189" s="159" t="s">
        <v>199</v>
      </c>
      <c r="E189" s="160" t="s">
        <v>295</v>
      </c>
      <c r="F189" s="161" t="s">
        <v>296</v>
      </c>
      <c r="G189" s="162" t="s">
        <v>208</v>
      </c>
      <c r="H189" s="163">
        <v>8.3699999999999992</v>
      </c>
      <c r="I189" s="164"/>
      <c r="J189" s="165">
        <f t="shared" si="20"/>
        <v>0</v>
      </c>
      <c r="K189" s="166"/>
      <c r="L189" s="30"/>
      <c r="M189" s="167" t="s">
        <v>1</v>
      </c>
      <c r="N189" s="168" t="s">
        <v>45</v>
      </c>
      <c r="O189" s="55"/>
      <c r="P189" s="169">
        <f t="shared" si="21"/>
        <v>0</v>
      </c>
      <c r="Q189" s="169">
        <v>3.48E-3</v>
      </c>
      <c r="R189" s="169">
        <f t="shared" si="22"/>
        <v>2.9127599999999997E-2</v>
      </c>
      <c r="S189" s="169">
        <v>0</v>
      </c>
      <c r="T189" s="170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71" t="s">
        <v>203</v>
      </c>
      <c r="AT189" s="171" t="s">
        <v>199</v>
      </c>
      <c r="AU189" s="171" t="s">
        <v>204</v>
      </c>
      <c r="AY189" s="14" t="s">
        <v>196</v>
      </c>
      <c r="BE189" s="172">
        <f t="shared" si="24"/>
        <v>0</v>
      </c>
      <c r="BF189" s="172">
        <f t="shared" si="25"/>
        <v>0</v>
      </c>
      <c r="BG189" s="172">
        <f t="shared" si="26"/>
        <v>0</v>
      </c>
      <c r="BH189" s="172">
        <f t="shared" si="27"/>
        <v>0</v>
      </c>
      <c r="BI189" s="172">
        <f t="shared" si="28"/>
        <v>0</v>
      </c>
      <c r="BJ189" s="14" t="s">
        <v>204</v>
      </c>
      <c r="BK189" s="172">
        <f t="shared" si="29"/>
        <v>0</v>
      </c>
      <c r="BL189" s="14" t="s">
        <v>203</v>
      </c>
      <c r="BM189" s="171" t="s">
        <v>1487</v>
      </c>
    </row>
    <row r="190" spans="1:65" s="2" customFormat="1" ht="16.5" customHeight="1">
      <c r="A190" s="29"/>
      <c r="B190" s="158"/>
      <c r="C190" s="159" t="s">
        <v>366</v>
      </c>
      <c r="D190" s="159" t="s">
        <v>199</v>
      </c>
      <c r="E190" s="160" t="s">
        <v>1488</v>
      </c>
      <c r="F190" s="161" t="s">
        <v>1489</v>
      </c>
      <c r="G190" s="162" t="s">
        <v>208</v>
      </c>
      <c r="H190" s="163">
        <v>85.248000000000005</v>
      </c>
      <c r="I190" s="164"/>
      <c r="J190" s="165">
        <f t="shared" si="20"/>
        <v>0</v>
      </c>
      <c r="K190" s="166"/>
      <c r="L190" s="30"/>
      <c r="M190" s="167" t="s">
        <v>1</v>
      </c>
      <c r="N190" s="168" t="s">
        <v>45</v>
      </c>
      <c r="O190" s="55"/>
      <c r="P190" s="169">
        <f t="shared" si="21"/>
        <v>0</v>
      </c>
      <c r="Q190" s="169">
        <v>1.4E-3</v>
      </c>
      <c r="R190" s="169">
        <f t="shared" si="22"/>
        <v>0.1193472</v>
      </c>
      <c r="S190" s="169">
        <v>0</v>
      </c>
      <c r="T190" s="170">
        <f t="shared" si="2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71" t="s">
        <v>203</v>
      </c>
      <c r="AT190" s="171" t="s">
        <v>199</v>
      </c>
      <c r="AU190" s="171" t="s">
        <v>204</v>
      </c>
      <c r="AY190" s="14" t="s">
        <v>196</v>
      </c>
      <c r="BE190" s="172">
        <f t="shared" si="24"/>
        <v>0</v>
      </c>
      <c r="BF190" s="172">
        <f t="shared" si="25"/>
        <v>0</v>
      </c>
      <c r="BG190" s="172">
        <f t="shared" si="26"/>
        <v>0</v>
      </c>
      <c r="BH190" s="172">
        <f t="shared" si="27"/>
        <v>0</v>
      </c>
      <c r="BI190" s="172">
        <f t="shared" si="28"/>
        <v>0</v>
      </c>
      <c r="BJ190" s="14" t="s">
        <v>204</v>
      </c>
      <c r="BK190" s="172">
        <f t="shared" si="29"/>
        <v>0</v>
      </c>
      <c r="BL190" s="14" t="s">
        <v>203</v>
      </c>
      <c r="BM190" s="171" t="s">
        <v>1490</v>
      </c>
    </row>
    <row r="191" spans="1:65" s="2" customFormat="1" ht="16.5" customHeight="1">
      <c r="A191" s="29"/>
      <c r="B191" s="158"/>
      <c r="C191" s="159" t="s">
        <v>370</v>
      </c>
      <c r="D191" s="159" t="s">
        <v>199</v>
      </c>
      <c r="E191" s="160" t="s">
        <v>299</v>
      </c>
      <c r="F191" s="161" t="s">
        <v>300</v>
      </c>
      <c r="G191" s="162" t="s">
        <v>208</v>
      </c>
      <c r="H191" s="163">
        <v>4568.3289999999997</v>
      </c>
      <c r="I191" s="164"/>
      <c r="J191" s="165">
        <f t="shared" si="20"/>
        <v>0</v>
      </c>
      <c r="K191" s="166"/>
      <c r="L191" s="30"/>
      <c r="M191" s="167" t="s">
        <v>1</v>
      </c>
      <c r="N191" s="168" t="s">
        <v>45</v>
      </c>
      <c r="O191" s="55"/>
      <c r="P191" s="169">
        <f t="shared" si="21"/>
        <v>0</v>
      </c>
      <c r="Q191" s="169">
        <v>2.5999999999999998E-4</v>
      </c>
      <c r="R191" s="169">
        <f t="shared" si="22"/>
        <v>1.1877655399999998</v>
      </c>
      <c r="S191" s="169">
        <v>0</v>
      </c>
      <c r="T191" s="170">
        <f t="shared" si="2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71" t="s">
        <v>203</v>
      </c>
      <c r="AT191" s="171" t="s">
        <v>199</v>
      </c>
      <c r="AU191" s="171" t="s">
        <v>204</v>
      </c>
      <c r="AY191" s="14" t="s">
        <v>196</v>
      </c>
      <c r="BE191" s="172">
        <f t="shared" si="24"/>
        <v>0</v>
      </c>
      <c r="BF191" s="172">
        <f t="shared" si="25"/>
        <v>0</v>
      </c>
      <c r="BG191" s="172">
        <f t="shared" si="26"/>
        <v>0</v>
      </c>
      <c r="BH191" s="172">
        <f t="shared" si="27"/>
        <v>0</v>
      </c>
      <c r="BI191" s="172">
        <f t="shared" si="28"/>
        <v>0</v>
      </c>
      <c r="BJ191" s="14" t="s">
        <v>204</v>
      </c>
      <c r="BK191" s="172">
        <f t="shared" si="29"/>
        <v>0</v>
      </c>
      <c r="BL191" s="14" t="s">
        <v>203</v>
      </c>
      <c r="BM191" s="171" t="s">
        <v>1491</v>
      </c>
    </row>
    <row r="192" spans="1:65" s="2" customFormat="1" ht="16.5" customHeight="1">
      <c r="A192" s="29"/>
      <c r="B192" s="158"/>
      <c r="C192" s="159" t="s">
        <v>374</v>
      </c>
      <c r="D192" s="159" t="s">
        <v>199</v>
      </c>
      <c r="E192" s="160" t="s">
        <v>299</v>
      </c>
      <c r="F192" s="161" t="s">
        <v>300</v>
      </c>
      <c r="G192" s="162" t="s">
        <v>208</v>
      </c>
      <c r="H192" s="163">
        <v>723.846</v>
      </c>
      <c r="I192" s="164"/>
      <c r="J192" s="165">
        <f t="shared" si="20"/>
        <v>0</v>
      </c>
      <c r="K192" s="166"/>
      <c r="L192" s="30"/>
      <c r="M192" s="167" t="s">
        <v>1</v>
      </c>
      <c r="N192" s="168" t="s">
        <v>45</v>
      </c>
      <c r="O192" s="55"/>
      <c r="P192" s="169">
        <f t="shared" si="21"/>
        <v>0</v>
      </c>
      <c r="Q192" s="169">
        <v>2.5999999999999998E-4</v>
      </c>
      <c r="R192" s="169">
        <f t="shared" si="22"/>
        <v>0.18819995999999997</v>
      </c>
      <c r="S192" s="169">
        <v>0</v>
      </c>
      <c r="T192" s="170">
        <f t="shared" si="2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71" t="s">
        <v>203</v>
      </c>
      <c r="AT192" s="171" t="s">
        <v>199</v>
      </c>
      <c r="AU192" s="171" t="s">
        <v>204</v>
      </c>
      <c r="AY192" s="14" t="s">
        <v>196</v>
      </c>
      <c r="BE192" s="172">
        <f t="shared" si="24"/>
        <v>0</v>
      </c>
      <c r="BF192" s="172">
        <f t="shared" si="25"/>
        <v>0</v>
      </c>
      <c r="BG192" s="172">
        <f t="shared" si="26"/>
        <v>0</v>
      </c>
      <c r="BH192" s="172">
        <f t="shared" si="27"/>
        <v>0</v>
      </c>
      <c r="BI192" s="172">
        <f t="shared" si="28"/>
        <v>0</v>
      </c>
      <c r="BJ192" s="14" t="s">
        <v>204</v>
      </c>
      <c r="BK192" s="172">
        <f t="shared" si="29"/>
        <v>0</v>
      </c>
      <c r="BL192" s="14" t="s">
        <v>203</v>
      </c>
      <c r="BM192" s="171" t="s">
        <v>1492</v>
      </c>
    </row>
    <row r="193" spans="1:65" s="2" customFormat="1" ht="16.5" customHeight="1">
      <c r="A193" s="29"/>
      <c r="B193" s="158"/>
      <c r="C193" s="159" t="s">
        <v>378</v>
      </c>
      <c r="D193" s="159" t="s">
        <v>199</v>
      </c>
      <c r="E193" s="160" t="s">
        <v>305</v>
      </c>
      <c r="F193" s="161" t="s">
        <v>306</v>
      </c>
      <c r="G193" s="162" t="s">
        <v>208</v>
      </c>
      <c r="H193" s="163">
        <v>2077.2719999999999</v>
      </c>
      <c r="I193" s="164"/>
      <c r="J193" s="165">
        <f t="shared" si="20"/>
        <v>0</v>
      </c>
      <c r="K193" s="166"/>
      <c r="L193" s="30"/>
      <c r="M193" s="167" t="s">
        <v>1</v>
      </c>
      <c r="N193" s="168" t="s">
        <v>45</v>
      </c>
      <c r="O193" s="55"/>
      <c r="P193" s="169">
        <f t="shared" si="21"/>
        <v>0</v>
      </c>
      <c r="Q193" s="169">
        <v>5.4599999999999996E-3</v>
      </c>
      <c r="R193" s="169">
        <f t="shared" si="22"/>
        <v>11.341905119999998</v>
      </c>
      <c r="S193" s="169">
        <v>0</v>
      </c>
      <c r="T193" s="170">
        <f t="shared" si="2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71" t="s">
        <v>203</v>
      </c>
      <c r="AT193" s="171" t="s">
        <v>199</v>
      </c>
      <c r="AU193" s="171" t="s">
        <v>204</v>
      </c>
      <c r="AY193" s="14" t="s">
        <v>196</v>
      </c>
      <c r="BE193" s="172">
        <f t="shared" si="24"/>
        <v>0</v>
      </c>
      <c r="BF193" s="172">
        <f t="shared" si="25"/>
        <v>0</v>
      </c>
      <c r="BG193" s="172">
        <f t="shared" si="26"/>
        <v>0</v>
      </c>
      <c r="BH193" s="172">
        <f t="shared" si="27"/>
        <v>0</v>
      </c>
      <c r="BI193" s="172">
        <f t="shared" si="28"/>
        <v>0</v>
      </c>
      <c r="BJ193" s="14" t="s">
        <v>204</v>
      </c>
      <c r="BK193" s="172">
        <f t="shared" si="29"/>
        <v>0</v>
      </c>
      <c r="BL193" s="14" t="s">
        <v>203</v>
      </c>
      <c r="BM193" s="171" t="s">
        <v>1493</v>
      </c>
    </row>
    <row r="194" spans="1:65" s="2" customFormat="1" ht="16.5" customHeight="1">
      <c r="A194" s="29"/>
      <c r="B194" s="158"/>
      <c r="C194" s="159" t="s">
        <v>382</v>
      </c>
      <c r="D194" s="159" t="s">
        <v>199</v>
      </c>
      <c r="E194" s="160" t="s">
        <v>305</v>
      </c>
      <c r="F194" s="161" t="s">
        <v>306</v>
      </c>
      <c r="G194" s="162" t="s">
        <v>208</v>
      </c>
      <c r="H194" s="163">
        <v>358.24299999999999</v>
      </c>
      <c r="I194" s="164"/>
      <c r="J194" s="165">
        <f t="shared" si="20"/>
        <v>0</v>
      </c>
      <c r="K194" s="166"/>
      <c r="L194" s="30"/>
      <c r="M194" s="167" t="s">
        <v>1</v>
      </c>
      <c r="N194" s="168" t="s">
        <v>45</v>
      </c>
      <c r="O194" s="55"/>
      <c r="P194" s="169">
        <f t="shared" si="21"/>
        <v>0</v>
      </c>
      <c r="Q194" s="169">
        <v>5.4599999999999996E-3</v>
      </c>
      <c r="R194" s="169">
        <f t="shared" si="22"/>
        <v>1.9560067799999998</v>
      </c>
      <c r="S194" s="169">
        <v>0</v>
      </c>
      <c r="T194" s="170">
        <f t="shared" si="2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71" t="s">
        <v>203</v>
      </c>
      <c r="AT194" s="171" t="s">
        <v>199</v>
      </c>
      <c r="AU194" s="171" t="s">
        <v>204</v>
      </c>
      <c r="AY194" s="14" t="s">
        <v>196</v>
      </c>
      <c r="BE194" s="172">
        <f t="shared" si="24"/>
        <v>0</v>
      </c>
      <c r="BF194" s="172">
        <f t="shared" si="25"/>
        <v>0</v>
      </c>
      <c r="BG194" s="172">
        <f t="shared" si="26"/>
        <v>0</v>
      </c>
      <c r="BH194" s="172">
        <f t="shared" si="27"/>
        <v>0</v>
      </c>
      <c r="BI194" s="172">
        <f t="shared" si="28"/>
        <v>0</v>
      </c>
      <c r="BJ194" s="14" t="s">
        <v>204</v>
      </c>
      <c r="BK194" s="172">
        <f t="shared" si="29"/>
        <v>0</v>
      </c>
      <c r="BL194" s="14" t="s">
        <v>203</v>
      </c>
      <c r="BM194" s="171" t="s">
        <v>1494</v>
      </c>
    </row>
    <row r="195" spans="1:65" s="2" customFormat="1" ht="16.5" customHeight="1">
      <c r="A195" s="29"/>
      <c r="B195" s="158"/>
      <c r="C195" s="159" t="s">
        <v>386</v>
      </c>
      <c r="D195" s="159" t="s">
        <v>199</v>
      </c>
      <c r="E195" s="160" t="s">
        <v>311</v>
      </c>
      <c r="F195" s="161" t="s">
        <v>312</v>
      </c>
      <c r="G195" s="162" t="s">
        <v>208</v>
      </c>
      <c r="H195" s="163">
        <v>37390.896000000001</v>
      </c>
      <c r="I195" s="164"/>
      <c r="J195" s="165">
        <f t="shared" si="20"/>
        <v>0</v>
      </c>
      <c r="K195" s="166"/>
      <c r="L195" s="30"/>
      <c r="M195" s="167" t="s">
        <v>1</v>
      </c>
      <c r="N195" s="168" t="s">
        <v>45</v>
      </c>
      <c r="O195" s="55"/>
      <c r="P195" s="169">
        <f t="shared" si="21"/>
        <v>0</v>
      </c>
      <c r="Q195" s="169">
        <v>2.0999999999999999E-3</v>
      </c>
      <c r="R195" s="169">
        <f t="shared" si="22"/>
        <v>78.520881599999996</v>
      </c>
      <c r="S195" s="169">
        <v>0</v>
      </c>
      <c r="T195" s="170">
        <f t="shared" si="2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71" t="s">
        <v>203</v>
      </c>
      <c r="AT195" s="171" t="s">
        <v>199</v>
      </c>
      <c r="AU195" s="171" t="s">
        <v>204</v>
      </c>
      <c r="AY195" s="14" t="s">
        <v>196</v>
      </c>
      <c r="BE195" s="172">
        <f t="shared" si="24"/>
        <v>0</v>
      </c>
      <c r="BF195" s="172">
        <f t="shared" si="25"/>
        <v>0</v>
      </c>
      <c r="BG195" s="172">
        <f t="shared" si="26"/>
        <v>0</v>
      </c>
      <c r="BH195" s="172">
        <f t="shared" si="27"/>
        <v>0</v>
      </c>
      <c r="BI195" s="172">
        <f t="shared" si="28"/>
        <v>0</v>
      </c>
      <c r="BJ195" s="14" t="s">
        <v>204</v>
      </c>
      <c r="BK195" s="172">
        <f t="shared" si="29"/>
        <v>0</v>
      </c>
      <c r="BL195" s="14" t="s">
        <v>203</v>
      </c>
      <c r="BM195" s="171" t="s">
        <v>1495</v>
      </c>
    </row>
    <row r="196" spans="1:65" s="2" customFormat="1" ht="16.5" customHeight="1">
      <c r="A196" s="29"/>
      <c r="B196" s="158"/>
      <c r="C196" s="159" t="s">
        <v>390</v>
      </c>
      <c r="D196" s="159" t="s">
        <v>199</v>
      </c>
      <c r="E196" s="160" t="s">
        <v>311</v>
      </c>
      <c r="F196" s="161" t="s">
        <v>312</v>
      </c>
      <c r="G196" s="162" t="s">
        <v>208</v>
      </c>
      <c r="H196" s="163">
        <v>6221.3339999999998</v>
      </c>
      <c r="I196" s="164"/>
      <c r="J196" s="165">
        <f t="shared" si="20"/>
        <v>0</v>
      </c>
      <c r="K196" s="166"/>
      <c r="L196" s="30"/>
      <c r="M196" s="167" t="s">
        <v>1</v>
      </c>
      <c r="N196" s="168" t="s">
        <v>45</v>
      </c>
      <c r="O196" s="55"/>
      <c r="P196" s="169">
        <f t="shared" si="21"/>
        <v>0</v>
      </c>
      <c r="Q196" s="169">
        <v>2.0999999999999999E-3</v>
      </c>
      <c r="R196" s="169">
        <f t="shared" si="22"/>
        <v>13.064801399999999</v>
      </c>
      <c r="S196" s="169">
        <v>0</v>
      </c>
      <c r="T196" s="170">
        <f t="shared" si="2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71" t="s">
        <v>203</v>
      </c>
      <c r="AT196" s="171" t="s">
        <v>199</v>
      </c>
      <c r="AU196" s="171" t="s">
        <v>204</v>
      </c>
      <c r="AY196" s="14" t="s">
        <v>196</v>
      </c>
      <c r="BE196" s="172">
        <f t="shared" si="24"/>
        <v>0</v>
      </c>
      <c r="BF196" s="172">
        <f t="shared" si="25"/>
        <v>0</v>
      </c>
      <c r="BG196" s="172">
        <f t="shared" si="26"/>
        <v>0</v>
      </c>
      <c r="BH196" s="172">
        <f t="shared" si="27"/>
        <v>0</v>
      </c>
      <c r="BI196" s="172">
        <f t="shared" si="28"/>
        <v>0</v>
      </c>
      <c r="BJ196" s="14" t="s">
        <v>204</v>
      </c>
      <c r="BK196" s="172">
        <f t="shared" si="29"/>
        <v>0</v>
      </c>
      <c r="BL196" s="14" t="s">
        <v>203</v>
      </c>
      <c r="BM196" s="171" t="s">
        <v>1496</v>
      </c>
    </row>
    <row r="197" spans="1:65" s="2" customFormat="1" ht="16.5" customHeight="1">
      <c r="A197" s="29"/>
      <c r="B197" s="158"/>
      <c r="C197" s="159" t="s">
        <v>392</v>
      </c>
      <c r="D197" s="159" t="s">
        <v>199</v>
      </c>
      <c r="E197" s="160" t="s">
        <v>1497</v>
      </c>
      <c r="F197" s="161" t="s">
        <v>1498</v>
      </c>
      <c r="G197" s="162" t="s">
        <v>208</v>
      </c>
      <c r="H197" s="163">
        <v>22.5</v>
      </c>
      <c r="I197" s="164"/>
      <c r="J197" s="165">
        <f t="shared" si="20"/>
        <v>0</v>
      </c>
      <c r="K197" s="166"/>
      <c r="L197" s="30"/>
      <c r="M197" s="167" t="s">
        <v>1</v>
      </c>
      <c r="N197" s="168" t="s">
        <v>45</v>
      </c>
      <c r="O197" s="55"/>
      <c r="P197" s="169">
        <f t="shared" si="21"/>
        <v>0</v>
      </c>
      <c r="Q197" s="169">
        <v>4.3800000000000002E-3</v>
      </c>
      <c r="R197" s="169">
        <f t="shared" si="22"/>
        <v>9.8549999999999999E-2</v>
      </c>
      <c r="S197" s="169">
        <v>0</v>
      </c>
      <c r="T197" s="170">
        <f t="shared" si="2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71" t="s">
        <v>203</v>
      </c>
      <c r="AT197" s="171" t="s">
        <v>199</v>
      </c>
      <c r="AU197" s="171" t="s">
        <v>204</v>
      </c>
      <c r="AY197" s="14" t="s">
        <v>196</v>
      </c>
      <c r="BE197" s="172">
        <f t="shared" si="24"/>
        <v>0</v>
      </c>
      <c r="BF197" s="172">
        <f t="shared" si="25"/>
        <v>0</v>
      </c>
      <c r="BG197" s="172">
        <f t="shared" si="26"/>
        <v>0</v>
      </c>
      <c r="BH197" s="172">
        <f t="shared" si="27"/>
        <v>0</v>
      </c>
      <c r="BI197" s="172">
        <f t="shared" si="28"/>
        <v>0</v>
      </c>
      <c r="BJ197" s="14" t="s">
        <v>204</v>
      </c>
      <c r="BK197" s="172">
        <f t="shared" si="29"/>
        <v>0</v>
      </c>
      <c r="BL197" s="14" t="s">
        <v>203</v>
      </c>
      <c r="BM197" s="171" t="s">
        <v>1499</v>
      </c>
    </row>
    <row r="198" spans="1:65" s="2" customFormat="1" ht="16.5" customHeight="1">
      <c r="A198" s="29"/>
      <c r="B198" s="158"/>
      <c r="C198" s="159" t="s">
        <v>394</v>
      </c>
      <c r="D198" s="159" t="s">
        <v>199</v>
      </c>
      <c r="E198" s="160" t="s">
        <v>317</v>
      </c>
      <c r="F198" s="161" t="s">
        <v>318</v>
      </c>
      <c r="G198" s="162" t="s">
        <v>222</v>
      </c>
      <c r="H198" s="163">
        <v>139.69999999999999</v>
      </c>
      <c r="I198" s="164"/>
      <c r="J198" s="165">
        <f t="shared" si="20"/>
        <v>0</v>
      </c>
      <c r="K198" s="166"/>
      <c r="L198" s="30"/>
      <c r="M198" s="167" t="s">
        <v>1</v>
      </c>
      <c r="N198" s="168" t="s">
        <v>45</v>
      </c>
      <c r="O198" s="55"/>
      <c r="P198" s="169">
        <f t="shared" si="21"/>
        <v>0</v>
      </c>
      <c r="Q198" s="169">
        <v>0</v>
      </c>
      <c r="R198" s="169">
        <f t="shared" si="22"/>
        <v>0</v>
      </c>
      <c r="S198" s="169">
        <v>0</v>
      </c>
      <c r="T198" s="170">
        <f t="shared" si="2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71" t="s">
        <v>203</v>
      </c>
      <c r="AT198" s="171" t="s">
        <v>199</v>
      </c>
      <c r="AU198" s="171" t="s">
        <v>204</v>
      </c>
      <c r="AY198" s="14" t="s">
        <v>196</v>
      </c>
      <c r="BE198" s="172">
        <f t="shared" si="24"/>
        <v>0</v>
      </c>
      <c r="BF198" s="172">
        <f t="shared" si="25"/>
        <v>0</v>
      </c>
      <c r="BG198" s="172">
        <f t="shared" si="26"/>
        <v>0</v>
      </c>
      <c r="BH198" s="172">
        <f t="shared" si="27"/>
        <v>0</v>
      </c>
      <c r="BI198" s="172">
        <f t="shared" si="28"/>
        <v>0</v>
      </c>
      <c r="BJ198" s="14" t="s">
        <v>204</v>
      </c>
      <c r="BK198" s="172">
        <f t="shared" si="29"/>
        <v>0</v>
      </c>
      <c r="BL198" s="14" t="s">
        <v>203</v>
      </c>
      <c r="BM198" s="171" t="s">
        <v>1500</v>
      </c>
    </row>
    <row r="199" spans="1:65" s="2" customFormat="1" ht="16.5" customHeight="1">
      <c r="A199" s="29"/>
      <c r="B199" s="158"/>
      <c r="C199" s="173" t="s">
        <v>398</v>
      </c>
      <c r="D199" s="173" t="s">
        <v>214</v>
      </c>
      <c r="E199" s="174" t="s">
        <v>321</v>
      </c>
      <c r="F199" s="175" t="s">
        <v>322</v>
      </c>
      <c r="G199" s="176" t="s">
        <v>222</v>
      </c>
      <c r="H199" s="177">
        <v>146.685</v>
      </c>
      <c r="I199" s="178"/>
      <c r="J199" s="179">
        <f t="shared" si="20"/>
        <v>0</v>
      </c>
      <c r="K199" s="180"/>
      <c r="L199" s="181"/>
      <c r="M199" s="182" t="s">
        <v>1</v>
      </c>
      <c r="N199" s="183" t="s">
        <v>45</v>
      </c>
      <c r="O199" s="55"/>
      <c r="P199" s="169">
        <f t="shared" si="21"/>
        <v>0</v>
      </c>
      <c r="Q199" s="169">
        <v>1E-4</v>
      </c>
      <c r="R199" s="169">
        <f t="shared" si="22"/>
        <v>1.4668500000000001E-2</v>
      </c>
      <c r="S199" s="169">
        <v>0</v>
      </c>
      <c r="T199" s="170">
        <f t="shared" si="2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71" t="s">
        <v>217</v>
      </c>
      <c r="AT199" s="171" t="s">
        <v>214</v>
      </c>
      <c r="AU199" s="171" t="s">
        <v>204</v>
      </c>
      <c r="AY199" s="14" t="s">
        <v>196</v>
      </c>
      <c r="BE199" s="172">
        <f t="shared" si="24"/>
        <v>0</v>
      </c>
      <c r="BF199" s="172">
        <f t="shared" si="25"/>
        <v>0</v>
      </c>
      <c r="BG199" s="172">
        <f t="shared" si="26"/>
        <v>0</v>
      </c>
      <c r="BH199" s="172">
        <f t="shared" si="27"/>
        <v>0</v>
      </c>
      <c r="BI199" s="172">
        <f t="shared" si="28"/>
        <v>0</v>
      </c>
      <c r="BJ199" s="14" t="s">
        <v>204</v>
      </c>
      <c r="BK199" s="172">
        <f t="shared" si="29"/>
        <v>0</v>
      </c>
      <c r="BL199" s="14" t="s">
        <v>203</v>
      </c>
      <c r="BM199" s="171" t="s">
        <v>1501</v>
      </c>
    </row>
    <row r="200" spans="1:65" s="2" customFormat="1" ht="16.5" customHeight="1">
      <c r="A200" s="29"/>
      <c r="B200" s="158"/>
      <c r="C200" s="159" t="s">
        <v>400</v>
      </c>
      <c r="D200" s="159" t="s">
        <v>199</v>
      </c>
      <c r="E200" s="160" t="s">
        <v>325</v>
      </c>
      <c r="F200" s="161" t="s">
        <v>326</v>
      </c>
      <c r="G200" s="162" t="s">
        <v>222</v>
      </c>
      <c r="H200" s="163">
        <v>2283.636</v>
      </c>
      <c r="I200" s="164"/>
      <c r="J200" s="165">
        <f t="shared" si="20"/>
        <v>0</v>
      </c>
      <c r="K200" s="166"/>
      <c r="L200" s="30"/>
      <c r="M200" s="167" t="s">
        <v>1</v>
      </c>
      <c r="N200" s="168" t="s">
        <v>45</v>
      </c>
      <c r="O200" s="55"/>
      <c r="P200" s="169">
        <f t="shared" si="21"/>
        <v>0</v>
      </c>
      <c r="Q200" s="169">
        <v>0</v>
      </c>
      <c r="R200" s="169">
        <f t="shared" si="22"/>
        <v>0</v>
      </c>
      <c r="S200" s="169">
        <v>0</v>
      </c>
      <c r="T200" s="170">
        <f t="shared" si="2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71" t="s">
        <v>203</v>
      </c>
      <c r="AT200" s="171" t="s">
        <v>199</v>
      </c>
      <c r="AU200" s="171" t="s">
        <v>204</v>
      </c>
      <c r="AY200" s="14" t="s">
        <v>196</v>
      </c>
      <c r="BE200" s="172">
        <f t="shared" si="24"/>
        <v>0</v>
      </c>
      <c r="BF200" s="172">
        <f t="shared" si="25"/>
        <v>0</v>
      </c>
      <c r="BG200" s="172">
        <f t="shared" si="26"/>
        <v>0</v>
      </c>
      <c r="BH200" s="172">
        <f t="shared" si="27"/>
        <v>0</v>
      </c>
      <c r="BI200" s="172">
        <f t="shared" si="28"/>
        <v>0</v>
      </c>
      <c r="BJ200" s="14" t="s">
        <v>204</v>
      </c>
      <c r="BK200" s="172">
        <f t="shared" si="29"/>
        <v>0</v>
      </c>
      <c r="BL200" s="14" t="s">
        <v>203</v>
      </c>
      <c r="BM200" s="171" t="s">
        <v>1502</v>
      </c>
    </row>
    <row r="201" spans="1:65" s="2" customFormat="1" ht="16.5" customHeight="1">
      <c r="A201" s="29"/>
      <c r="B201" s="158"/>
      <c r="C201" s="173" t="s">
        <v>402</v>
      </c>
      <c r="D201" s="173" t="s">
        <v>214</v>
      </c>
      <c r="E201" s="174" t="s">
        <v>329</v>
      </c>
      <c r="F201" s="175" t="s">
        <v>330</v>
      </c>
      <c r="G201" s="176" t="s">
        <v>222</v>
      </c>
      <c r="H201" s="177">
        <v>2397.8180000000002</v>
      </c>
      <c r="I201" s="178"/>
      <c r="J201" s="179">
        <f t="shared" si="20"/>
        <v>0</v>
      </c>
      <c r="K201" s="180"/>
      <c r="L201" s="181"/>
      <c r="M201" s="182" t="s">
        <v>1</v>
      </c>
      <c r="N201" s="183" t="s">
        <v>45</v>
      </c>
      <c r="O201" s="55"/>
      <c r="P201" s="169">
        <f t="shared" si="21"/>
        <v>0</v>
      </c>
      <c r="Q201" s="169">
        <v>1.2E-4</v>
      </c>
      <c r="R201" s="169">
        <f t="shared" si="22"/>
        <v>0.28773816000000002</v>
      </c>
      <c r="S201" s="169">
        <v>0</v>
      </c>
      <c r="T201" s="170">
        <f t="shared" si="2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71" t="s">
        <v>217</v>
      </c>
      <c r="AT201" s="171" t="s">
        <v>214</v>
      </c>
      <c r="AU201" s="171" t="s">
        <v>204</v>
      </c>
      <c r="AY201" s="14" t="s">
        <v>196</v>
      </c>
      <c r="BE201" s="172">
        <f t="shared" si="24"/>
        <v>0</v>
      </c>
      <c r="BF201" s="172">
        <f t="shared" si="25"/>
        <v>0</v>
      </c>
      <c r="BG201" s="172">
        <f t="shared" si="26"/>
        <v>0</v>
      </c>
      <c r="BH201" s="172">
        <f t="shared" si="27"/>
        <v>0</v>
      </c>
      <c r="BI201" s="172">
        <f t="shared" si="28"/>
        <v>0</v>
      </c>
      <c r="BJ201" s="14" t="s">
        <v>204</v>
      </c>
      <c r="BK201" s="172">
        <f t="shared" si="29"/>
        <v>0</v>
      </c>
      <c r="BL201" s="14" t="s">
        <v>203</v>
      </c>
      <c r="BM201" s="171" t="s">
        <v>1503</v>
      </c>
    </row>
    <row r="202" spans="1:65" s="2" customFormat="1" ht="16.5" customHeight="1">
      <c r="A202" s="29"/>
      <c r="B202" s="158"/>
      <c r="C202" s="159" t="s">
        <v>404</v>
      </c>
      <c r="D202" s="159" t="s">
        <v>199</v>
      </c>
      <c r="E202" s="160" t="s">
        <v>325</v>
      </c>
      <c r="F202" s="161" t="s">
        <v>326</v>
      </c>
      <c r="G202" s="162" t="s">
        <v>222</v>
      </c>
      <c r="H202" s="163">
        <v>179.94</v>
      </c>
      <c r="I202" s="164"/>
      <c r="J202" s="165">
        <f t="shared" ref="J202:J233" si="30">ROUND(I202*H202,2)</f>
        <v>0</v>
      </c>
      <c r="K202" s="166"/>
      <c r="L202" s="30"/>
      <c r="M202" s="167" t="s">
        <v>1</v>
      </c>
      <c r="N202" s="168" t="s">
        <v>45</v>
      </c>
      <c r="O202" s="55"/>
      <c r="P202" s="169">
        <f t="shared" ref="P202:P233" si="31">O202*H202</f>
        <v>0</v>
      </c>
      <c r="Q202" s="169">
        <v>0</v>
      </c>
      <c r="R202" s="169">
        <f t="shared" ref="R202:R233" si="32">Q202*H202</f>
        <v>0</v>
      </c>
      <c r="S202" s="169">
        <v>0</v>
      </c>
      <c r="T202" s="170">
        <f t="shared" ref="T202:T233" si="33"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71" t="s">
        <v>203</v>
      </c>
      <c r="AT202" s="171" t="s">
        <v>199</v>
      </c>
      <c r="AU202" s="171" t="s">
        <v>204</v>
      </c>
      <c r="AY202" s="14" t="s">
        <v>196</v>
      </c>
      <c r="BE202" s="172">
        <f t="shared" ref="BE202:BE233" si="34">IF(N202="základní",J202,0)</f>
        <v>0</v>
      </c>
      <c r="BF202" s="172">
        <f t="shared" ref="BF202:BF233" si="35">IF(N202="snížená",J202,0)</f>
        <v>0</v>
      </c>
      <c r="BG202" s="172">
        <f t="shared" ref="BG202:BG233" si="36">IF(N202="zákl. přenesená",J202,0)</f>
        <v>0</v>
      </c>
      <c r="BH202" s="172">
        <f t="shared" ref="BH202:BH233" si="37">IF(N202="sníž. přenesená",J202,0)</f>
        <v>0</v>
      </c>
      <c r="BI202" s="172">
        <f t="shared" ref="BI202:BI233" si="38">IF(N202="nulová",J202,0)</f>
        <v>0</v>
      </c>
      <c r="BJ202" s="14" t="s">
        <v>204</v>
      </c>
      <c r="BK202" s="172">
        <f t="shared" ref="BK202:BK233" si="39">ROUND(I202*H202,2)</f>
        <v>0</v>
      </c>
      <c r="BL202" s="14" t="s">
        <v>203</v>
      </c>
      <c r="BM202" s="171" t="s">
        <v>1504</v>
      </c>
    </row>
    <row r="203" spans="1:65" s="2" customFormat="1" ht="16.5" customHeight="1">
      <c r="A203" s="29"/>
      <c r="B203" s="158"/>
      <c r="C203" s="173" t="s">
        <v>408</v>
      </c>
      <c r="D203" s="173" t="s">
        <v>214</v>
      </c>
      <c r="E203" s="174" t="s">
        <v>329</v>
      </c>
      <c r="F203" s="175" t="s">
        <v>330</v>
      </c>
      <c r="G203" s="176" t="s">
        <v>222</v>
      </c>
      <c r="H203" s="177">
        <v>188.93700000000001</v>
      </c>
      <c r="I203" s="178"/>
      <c r="J203" s="179">
        <f t="shared" si="30"/>
        <v>0</v>
      </c>
      <c r="K203" s="180"/>
      <c r="L203" s="181"/>
      <c r="M203" s="182" t="s">
        <v>1</v>
      </c>
      <c r="N203" s="183" t="s">
        <v>45</v>
      </c>
      <c r="O203" s="55"/>
      <c r="P203" s="169">
        <f t="shared" si="31"/>
        <v>0</v>
      </c>
      <c r="Q203" s="169">
        <v>1.2E-4</v>
      </c>
      <c r="R203" s="169">
        <f t="shared" si="32"/>
        <v>2.2672440000000002E-2</v>
      </c>
      <c r="S203" s="169">
        <v>0</v>
      </c>
      <c r="T203" s="170">
        <f t="shared" si="3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71" t="s">
        <v>217</v>
      </c>
      <c r="AT203" s="171" t="s">
        <v>214</v>
      </c>
      <c r="AU203" s="171" t="s">
        <v>204</v>
      </c>
      <c r="AY203" s="14" t="s">
        <v>196</v>
      </c>
      <c r="BE203" s="172">
        <f t="shared" si="34"/>
        <v>0</v>
      </c>
      <c r="BF203" s="172">
        <f t="shared" si="35"/>
        <v>0</v>
      </c>
      <c r="BG203" s="172">
        <f t="shared" si="36"/>
        <v>0</v>
      </c>
      <c r="BH203" s="172">
        <f t="shared" si="37"/>
        <v>0</v>
      </c>
      <c r="BI203" s="172">
        <f t="shared" si="38"/>
        <v>0</v>
      </c>
      <c r="BJ203" s="14" t="s">
        <v>204</v>
      </c>
      <c r="BK203" s="172">
        <f t="shared" si="39"/>
        <v>0</v>
      </c>
      <c r="BL203" s="14" t="s">
        <v>203</v>
      </c>
      <c r="BM203" s="171" t="s">
        <v>1505</v>
      </c>
    </row>
    <row r="204" spans="1:65" s="2" customFormat="1" ht="16.5" customHeight="1">
      <c r="A204" s="29"/>
      <c r="B204" s="158"/>
      <c r="C204" s="159" t="s">
        <v>232</v>
      </c>
      <c r="D204" s="159" t="s">
        <v>199</v>
      </c>
      <c r="E204" s="160" t="s">
        <v>246</v>
      </c>
      <c r="F204" s="161" t="s">
        <v>247</v>
      </c>
      <c r="G204" s="162" t="s">
        <v>222</v>
      </c>
      <c r="H204" s="163">
        <v>2073.9899999999998</v>
      </c>
      <c r="I204" s="164"/>
      <c r="J204" s="165">
        <f t="shared" si="30"/>
        <v>0</v>
      </c>
      <c r="K204" s="166"/>
      <c r="L204" s="30"/>
      <c r="M204" s="167" t="s">
        <v>1</v>
      </c>
      <c r="N204" s="168" t="s">
        <v>45</v>
      </c>
      <c r="O204" s="55"/>
      <c r="P204" s="169">
        <f t="shared" si="31"/>
        <v>0</v>
      </c>
      <c r="Q204" s="169">
        <v>0</v>
      </c>
      <c r="R204" s="169">
        <f t="shared" si="32"/>
        <v>0</v>
      </c>
      <c r="S204" s="169">
        <v>0</v>
      </c>
      <c r="T204" s="170">
        <f t="shared" si="3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71" t="s">
        <v>203</v>
      </c>
      <c r="AT204" s="171" t="s">
        <v>199</v>
      </c>
      <c r="AU204" s="171" t="s">
        <v>204</v>
      </c>
      <c r="AY204" s="14" t="s">
        <v>196</v>
      </c>
      <c r="BE204" s="172">
        <f t="shared" si="34"/>
        <v>0</v>
      </c>
      <c r="BF204" s="172">
        <f t="shared" si="35"/>
        <v>0</v>
      </c>
      <c r="BG204" s="172">
        <f t="shared" si="36"/>
        <v>0</v>
      </c>
      <c r="BH204" s="172">
        <f t="shared" si="37"/>
        <v>0</v>
      </c>
      <c r="BI204" s="172">
        <f t="shared" si="38"/>
        <v>0</v>
      </c>
      <c r="BJ204" s="14" t="s">
        <v>204</v>
      </c>
      <c r="BK204" s="172">
        <f t="shared" si="39"/>
        <v>0</v>
      </c>
      <c r="BL204" s="14" t="s">
        <v>203</v>
      </c>
      <c r="BM204" s="171" t="s">
        <v>1506</v>
      </c>
    </row>
    <row r="205" spans="1:65" s="2" customFormat="1" ht="16.5" customHeight="1">
      <c r="A205" s="29"/>
      <c r="B205" s="158"/>
      <c r="C205" s="173" t="s">
        <v>413</v>
      </c>
      <c r="D205" s="173" t="s">
        <v>214</v>
      </c>
      <c r="E205" s="174" t="s">
        <v>250</v>
      </c>
      <c r="F205" s="175" t="s">
        <v>251</v>
      </c>
      <c r="G205" s="176" t="s">
        <v>222</v>
      </c>
      <c r="H205" s="177">
        <v>2177.69</v>
      </c>
      <c r="I205" s="178"/>
      <c r="J205" s="179">
        <f t="shared" si="30"/>
        <v>0</v>
      </c>
      <c r="K205" s="180"/>
      <c r="L205" s="181"/>
      <c r="M205" s="182" t="s">
        <v>1</v>
      </c>
      <c r="N205" s="183" t="s">
        <v>45</v>
      </c>
      <c r="O205" s="55"/>
      <c r="P205" s="169">
        <f t="shared" si="31"/>
        <v>0</v>
      </c>
      <c r="Q205" s="169">
        <v>4.0000000000000003E-5</v>
      </c>
      <c r="R205" s="169">
        <f t="shared" si="32"/>
        <v>8.7107600000000007E-2</v>
      </c>
      <c r="S205" s="169">
        <v>0</v>
      </c>
      <c r="T205" s="170">
        <f t="shared" si="3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71" t="s">
        <v>217</v>
      </c>
      <c r="AT205" s="171" t="s">
        <v>214</v>
      </c>
      <c r="AU205" s="171" t="s">
        <v>204</v>
      </c>
      <c r="AY205" s="14" t="s">
        <v>196</v>
      </c>
      <c r="BE205" s="172">
        <f t="shared" si="34"/>
        <v>0</v>
      </c>
      <c r="BF205" s="172">
        <f t="shared" si="35"/>
        <v>0</v>
      </c>
      <c r="BG205" s="172">
        <f t="shared" si="36"/>
        <v>0</v>
      </c>
      <c r="BH205" s="172">
        <f t="shared" si="37"/>
        <v>0</v>
      </c>
      <c r="BI205" s="172">
        <f t="shared" si="38"/>
        <v>0</v>
      </c>
      <c r="BJ205" s="14" t="s">
        <v>204</v>
      </c>
      <c r="BK205" s="172">
        <f t="shared" si="39"/>
        <v>0</v>
      </c>
      <c r="BL205" s="14" t="s">
        <v>203</v>
      </c>
      <c r="BM205" s="171" t="s">
        <v>1507</v>
      </c>
    </row>
    <row r="206" spans="1:65" s="2" customFormat="1" ht="16.5" customHeight="1">
      <c r="A206" s="29"/>
      <c r="B206" s="158"/>
      <c r="C206" s="159" t="s">
        <v>417</v>
      </c>
      <c r="D206" s="159" t="s">
        <v>199</v>
      </c>
      <c r="E206" s="160" t="s">
        <v>246</v>
      </c>
      <c r="F206" s="161" t="s">
        <v>247</v>
      </c>
      <c r="G206" s="162" t="s">
        <v>222</v>
      </c>
      <c r="H206" s="163">
        <v>60.42</v>
      </c>
      <c r="I206" s="164"/>
      <c r="J206" s="165">
        <f t="shared" si="30"/>
        <v>0</v>
      </c>
      <c r="K206" s="166"/>
      <c r="L206" s="30"/>
      <c r="M206" s="167" t="s">
        <v>1</v>
      </c>
      <c r="N206" s="168" t="s">
        <v>45</v>
      </c>
      <c r="O206" s="55"/>
      <c r="P206" s="169">
        <f t="shared" si="31"/>
        <v>0</v>
      </c>
      <c r="Q206" s="169">
        <v>0</v>
      </c>
      <c r="R206" s="169">
        <f t="shared" si="32"/>
        <v>0</v>
      </c>
      <c r="S206" s="169">
        <v>0</v>
      </c>
      <c r="T206" s="170">
        <f t="shared" si="3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71" t="s">
        <v>203</v>
      </c>
      <c r="AT206" s="171" t="s">
        <v>199</v>
      </c>
      <c r="AU206" s="171" t="s">
        <v>204</v>
      </c>
      <c r="AY206" s="14" t="s">
        <v>196</v>
      </c>
      <c r="BE206" s="172">
        <f t="shared" si="34"/>
        <v>0</v>
      </c>
      <c r="BF206" s="172">
        <f t="shared" si="35"/>
        <v>0</v>
      </c>
      <c r="BG206" s="172">
        <f t="shared" si="36"/>
        <v>0</v>
      </c>
      <c r="BH206" s="172">
        <f t="shared" si="37"/>
        <v>0</v>
      </c>
      <c r="BI206" s="172">
        <f t="shared" si="38"/>
        <v>0</v>
      </c>
      <c r="BJ206" s="14" t="s">
        <v>204</v>
      </c>
      <c r="BK206" s="172">
        <f t="shared" si="39"/>
        <v>0</v>
      </c>
      <c r="BL206" s="14" t="s">
        <v>203</v>
      </c>
      <c r="BM206" s="171" t="s">
        <v>1508</v>
      </c>
    </row>
    <row r="207" spans="1:65" s="2" customFormat="1" ht="16.5" customHeight="1">
      <c r="A207" s="29"/>
      <c r="B207" s="158"/>
      <c r="C207" s="173" t="s">
        <v>421</v>
      </c>
      <c r="D207" s="173" t="s">
        <v>214</v>
      </c>
      <c r="E207" s="174" t="s">
        <v>250</v>
      </c>
      <c r="F207" s="175" t="s">
        <v>251</v>
      </c>
      <c r="G207" s="176" t="s">
        <v>222</v>
      </c>
      <c r="H207" s="177">
        <v>63.441000000000003</v>
      </c>
      <c r="I207" s="178"/>
      <c r="J207" s="179">
        <f t="shared" si="30"/>
        <v>0</v>
      </c>
      <c r="K207" s="180"/>
      <c r="L207" s="181"/>
      <c r="M207" s="182" t="s">
        <v>1</v>
      </c>
      <c r="N207" s="183" t="s">
        <v>45</v>
      </c>
      <c r="O207" s="55"/>
      <c r="P207" s="169">
        <f t="shared" si="31"/>
        <v>0</v>
      </c>
      <c r="Q207" s="169">
        <v>4.0000000000000003E-5</v>
      </c>
      <c r="R207" s="169">
        <f t="shared" si="32"/>
        <v>2.5376400000000003E-3</v>
      </c>
      <c r="S207" s="169">
        <v>0</v>
      </c>
      <c r="T207" s="170">
        <f t="shared" si="3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71" t="s">
        <v>217</v>
      </c>
      <c r="AT207" s="171" t="s">
        <v>214</v>
      </c>
      <c r="AU207" s="171" t="s">
        <v>204</v>
      </c>
      <c r="AY207" s="14" t="s">
        <v>196</v>
      </c>
      <c r="BE207" s="172">
        <f t="shared" si="34"/>
        <v>0</v>
      </c>
      <c r="BF207" s="172">
        <f t="shared" si="35"/>
        <v>0</v>
      </c>
      <c r="BG207" s="172">
        <f t="shared" si="36"/>
        <v>0</v>
      </c>
      <c r="BH207" s="172">
        <f t="shared" si="37"/>
        <v>0</v>
      </c>
      <c r="BI207" s="172">
        <f t="shared" si="38"/>
        <v>0</v>
      </c>
      <c r="BJ207" s="14" t="s">
        <v>204</v>
      </c>
      <c r="BK207" s="172">
        <f t="shared" si="39"/>
        <v>0</v>
      </c>
      <c r="BL207" s="14" t="s">
        <v>203</v>
      </c>
      <c r="BM207" s="171" t="s">
        <v>1509</v>
      </c>
    </row>
    <row r="208" spans="1:65" s="2" customFormat="1" ht="21.75" customHeight="1">
      <c r="A208" s="29"/>
      <c r="B208" s="158"/>
      <c r="C208" s="159" t="s">
        <v>425</v>
      </c>
      <c r="D208" s="159" t="s">
        <v>199</v>
      </c>
      <c r="E208" s="160" t="s">
        <v>345</v>
      </c>
      <c r="F208" s="161" t="s">
        <v>346</v>
      </c>
      <c r="G208" s="162" t="s">
        <v>208</v>
      </c>
      <c r="H208" s="163">
        <v>20.210999999999999</v>
      </c>
      <c r="I208" s="164"/>
      <c r="J208" s="165">
        <f t="shared" si="30"/>
        <v>0</v>
      </c>
      <c r="K208" s="166"/>
      <c r="L208" s="30"/>
      <c r="M208" s="167" t="s">
        <v>1</v>
      </c>
      <c r="N208" s="168" t="s">
        <v>45</v>
      </c>
      <c r="O208" s="55"/>
      <c r="P208" s="169">
        <f t="shared" si="31"/>
        <v>0</v>
      </c>
      <c r="Q208" s="169">
        <v>8.2699999999999996E-3</v>
      </c>
      <c r="R208" s="169">
        <f t="shared" si="32"/>
        <v>0.16714496999999998</v>
      </c>
      <c r="S208" s="169">
        <v>0</v>
      </c>
      <c r="T208" s="170">
        <f t="shared" si="3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71" t="s">
        <v>203</v>
      </c>
      <c r="AT208" s="171" t="s">
        <v>199</v>
      </c>
      <c r="AU208" s="171" t="s">
        <v>204</v>
      </c>
      <c r="AY208" s="14" t="s">
        <v>196</v>
      </c>
      <c r="BE208" s="172">
        <f t="shared" si="34"/>
        <v>0</v>
      </c>
      <c r="BF208" s="172">
        <f t="shared" si="35"/>
        <v>0</v>
      </c>
      <c r="BG208" s="172">
        <f t="shared" si="36"/>
        <v>0</v>
      </c>
      <c r="BH208" s="172">
        <f t="shared" si="37"/>
        <v>0</v>
      </c>
      <c r="BI208" s="172">
        <f t="shared" si="38"/>
        <v>0</v>
      </c>
      <c r="BJ208" s="14" t="s">
        <v>204</v>
      </c>
      <c r="BK208" s="172">
        <f t="shared" si="39"/>
        <v>0</v>
      </c>
      <c r="BL208" s="14" t="s">
        <v>203</v>
      </c>
      <c r="BM208" s="171" t="s">
        <v>1510</v>
      </c>
    </row>
    <row r="209" spans="1:65" s="2" customFormat="1" ht="16.5" customHeight="1">
      <c r="A209" s="29"/>
      <c r="B209" s="158"/>
      <c r="C209" s="173" t="s">
        <v>427</v>
      </c>
      <c r="D209" s="173" t="s">
        <v>214</v>
      </c>
      <c r="E209" s="174" t="s">
        <v>349</v>
      </c>
      <c r="F209" s="175" t="s">
        <v>350</v>
      </c>
      <c r="G209" s="176" t="s">
        <v>208</v>
      </c>
      <c r="H209" s="177">
        <v>21.222000000000001</v>
      </c>
      <c r="I209" s="178"/>
      <c r="J209" s="179">
        <f t="shared" si="30"/>
        <v>0</v>
      </c>
      <c r="K209" s="180"/>
      <c r="L209" s="181"/>
      <c r="M209" s="182" t="s">
        <v>1</v>
      </c>
      <c r="N209" s="183" t="s">
        <v>45</v>
      </c>
      <c r="O209" s="55"/>
      <c r="P209" s="169">
        <f t="shared" si="31"/>
        <v>0</v>
      </c>
      <c r="Q209" s="169">
        <v>1.1999999999999999E-3</v>
      </c>
      <c r="R209" s="169">
        <f t="shared" si="32"/>
        <v>2.54664E-2</v>
      </c>
      <c r="S209" s="169">
        <v>0</v>
      </c>
      <c r="T209" s="170">
        <f t="shared" si="3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71" t="s">
        <v>217</v>
      </c>
      <c r="AT209" s="171" t="s">
        <v>214</v>
      </c>
      <c r="AU209" s="171" t="s">
        <v>204</v>
      </c>
      <c r="AY209" s="14" t="s">
        <v>196</v>
      </c>
      <c r="BE209" s="172">
        <f t="shared" si="34"/>
        <v>0</v>
      </c>
      <c r="BF209" s="172">
        <f t="shared" si="35"/>
        <v>0</v>
      </c>
      <c r="BG209" s="172">
        <f t="shared" si="36"/>
        <v>0</v>
      </c>
      <c r="BH209" s="172">
        <f t="shared" si="37"/>
        <v>0</v>
      </c>
      <c r="BI209" s="172">
        <f t="shared" si="38"/>
        <v>0</v>
      </c>
      <c r="BJ209" s="14" t="s">
        <v>204</v>
      </c>
      <c r="BK209" s="172">
        <f t="shared" si="39"/>
        <v>0</v>
      </c>
      <c r="BL209" s="14" t="s">
        <v>203</v>
      </c>
      <c r="BM209" s="171" t="s">
        <v>1511</v>
      </c>
    </row>
    <row r="210" spans="1:65" s="2" customFormat="1" ht="21.75" customHeight="1">
      <c r="A210" s="29"/>
      <c r="B210" s="158"/>
      <c r="C210" s="159" t="s">
        <v>431</v>
      </c>
      <c r="D210" s="159" t="s">
        <v>199</v>
      </c>
      <c r="E210" s="160" t="s">
        <v>1512</v>
      </c>
      <c r="F210" s="161" t="s">
        <v>1513</v>
      </c>
      <c r="G210" s="162" t="s">
        <v>208</v>
      </c>
      <c r="H210" s="163">
        <v>15.327</v>
      </c>
      <c r="I210" s="164"/>
      <c r="J210" s="165">
        <f t="shared" si="30"/>
        <v>0</v>
      </c>
      <c r="K210" s="166"/>
      <c r="L210" s="30"/>
      <c r="M210" s="167" t="s">
        <v>1</v>
      </c>
      <c r="N210" s="168" t="s">
        <v>45</v>
      </c>
      <c r="O210" s="55"/>
      <c r="P210" s="169">
        <f t="shared" si="31"/>
        <v>0</v>
      </c>
      <c r="Q210" s="169">
        <v>8.3499999999999998E-3</v>
      </c>
      <c r="R210" s="169">
        <f t="shared" si="32"/>
        <v>0.12798045</v>
      </c>
      <c r="S210" s="169">
        <v>0</v>
      </c>
      <c r="T210" s="170">
        <f t="shared" si="3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71" t="s">
        <v>203</v>
      </c>
      <c r="AT210" s="171" t="s">
        <v>199</v>
      </c>
      <c r="AU210" s="171" t="s">
        <v>204</v>
      </c>
      <c r="AY210" s="14" t="s">
        <v>196</v>
      </c>
      <c r="BE210" s="172">
        <f t="shared" si="34"/>
        <v>0</v>
      </c>
      <c r="BF210" s="172">
        <f t="shared" si="35"/>
        <v>0</v>
      </c>
      <c r="BG210" s="172">
        <f t="shared" si="36"/>
        <v>0</v>
      </c>
      <c r="BH210" s="172">
        <f t="shared" si="37"/>
        <v>0</v>
      </c>
      <c r="BI210" s="172">
        <f t="shared" si="38"/>
        <v>0</v>
      </c>
      <c r="BJ210" s="14" t="s">
        <v>204</v>
      </c>
      <c r="BK210" s="172">
        <f t="shared" si="39"/>
        <v>0</v>
      </c>
      <c r="BL210" s="14" t="s">
        <v>203</v>
      </c>
      <c r="BM210" s="171" t="s">
        <v>1514</v>
      </c>
    </row>
    <row r="211" spans="1:65" s="2" customFormat="1" ht="16.5" customHeight="1">
      <c r="A211" s="29"/>
      <c r="B211" s="158"/>
      <c r="C211" s="173" t="s">
        <v>435</v>
      </c>
      <c r="D211" s="173" t="s">
        <v>214</v>
      </c>
      <c r="E211" s="174" t="s">
        <v>1515</v>
      </c>
      <c r="F211" s="175" t="s">
        <v>1516</v>
      </c>
      <c r="G211" s="176" t="s">
        <v>208</v>
      </c>
      <c r="H211" s="177">
        <v>1.9850000000000001</v>
      </c>
      <c r="I211" s="178"/>
      <c r="J211" s="179">
        <f t="shared" si="30"/>
        <v>0</v>
      </c>
      <c r="K211" s="180"/>
      <c r="L211" s="181"/>
      <c r="M211" s="182" t="s">
        <v>1</v>
      </c>
      <c r="N211" s="183" t="s">
        <v>45</v>
      </c>
      <c r="O211" s="55"/>
      <c r="P211" s="169">
        <f t="shared" si="31"/>
        <v>0</v>
      </c>
      <c r="Q211" s="169">
        <v>1.8E-3</v>
      </c>
      <c r="R211" s="169">
        <f t="shared" si="32"/>
        <v>3.5730000000000002E-3</v>
      </c>
      <c r="S211" s="169">
        <v>0</v>
      </c>
      <c r="T211" s="170">
        <f t="shared" si="3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71" t="s">
        <v>217</v>
      </c>
      <c r="AT211" s="171" t="s">
        <v>214</v>
      </c>
      <c r="AU211" s="171" t="s">
        <v>204</v>
      </c>
      <c r="AY211" s="14" t="s">
        <v>196</v>
      </c>
      <c r="BE211" s="172">
        <f t="shared" si="34"/>
        <v>0</v>
      </c>
      <c r="BF211" s="172">
        <f t="shared" si="35"/>
        <v>0</v>
      </c>
      <c r="BG211" s="172">
        <f t="shared" si="36"/>
        <v>0</v>
      </c>
      <c r="BH211" s="172">
        <f t="shared" si="37"/>
        <v>0</v>
      </c>
      <c r="BI211" s="172">
        <f t="shared" si="38"/>
        <v>0</v>
      </c>
      <c r="BJ211" s="14" t="s">
        <v>204</v>
      </c>
      <c r="BK211" s="172">
        <f t="shared" si="39"/>
        <v>0</v>
      </c>
      <c r="BL211" s="14" t="s">
        <v>203</v>
      </c>
      <c r="BM211" s="171" t="s">
        <v>1517</v>
      </c>
    </row>
    <row r="212" spans="1:65" s="2" customFormat="1" ht="16.5" customHeight="1">
      <c r="A212" s="29"/>
      <c r="B212" s="158"/>
      <c r="C212" s="173" t="s">
        <v>439</v>
      </c>
      <c r="D212" s="173" t="s">
        <v>214</v>
      </c>
      <c r="E212" s="174" t="s">
        <v>1518</v>
      </c>
      <c r="F212" s="175" t="s">
        <v>1519</v>
      </c>
      <c r="G212" s="176" t="s">
        <v>208</v>
      </c>
      <c r="H212" s="177">
        <v>5.9059999999999997</v>
      </c>
      <c r="I212" s="178"/>
      <c r="J212" s="179">
        <f t="shared" si="30"/>
        <v>0</v>
      </c>
      <c r="K212" s="180"/>
      <c r="L212" s="181"/>
      <c r="M212" s="182" t="s">
        <v>1</v>
      </c>
      <c r="N212" s="183" t="s">
        <v>45</v>
      </c>
      <c r="O212" s="55"/>
      <c r="P212" s="169">
        <f t="shared" si="31"/>
        <v>0</v>
      </c>
      <c r="Q212" s="169">
        <v>1.5E-3</v>
      </c>
      <c r="R212" s="169">
        <f t="shared" si="32"/>
        <v>8.8590000000000006E-3</v>
      </c>
      <c r="S212" s="169">
        <v>0</v>
      </c>
      <c r="T212" s="170">
        <f t="shared" si="3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71" t="s">
        <v>217</v>
      </c>
      <c r="AT212" s="171" t="s">
        <v>214</v>
      </c>
      <c r="AU212" s="171" t="s">
        <v>204</v>
      </c>
      <c r="AY212" s="14" t="s">
        <v>196</v>
      </c>
      <c r="BE212" s="172">
        <f t="shared" si="34"/>
        <v>0</v>
      </c>
      <c r="BF212" s="172">
        <f t="shared" si="35"/>
        <v>0</v>
      </c>
      <c r="BG212" s="172">
        <f t="shared" si="36"/>
        <v>0</v>
      </c>
      <c r="BH212" s="172">
        <f t="shared" si="37"/>
        <v>0</v>
      </c>
      <c r="BI212" s="172">
        <f t="shared" si="38"/>
        <v>0</v>
      </c>
      <c r="BJ212" s="14" t="s">
        <v>204</v>
      </c>
      <c r="BK212" s="172">
        <f t="shared" si="39"/>
        <v>0</v>
      </c>
      <c r="BL212" s="14" t="s">
        <v>203</v>
      </c>
      <c r="BM212" s="171" t="s">
        <v>1520</v>
      </c>
    </row>
    <row r="213" spans="1:65" s="2" customFormat="1" ht="16.5" customHeight="1">
      <c r="A213" s="29"/>
      <c r="B213" s="158"/>
      <c r="C213" s="173" t="s">
        <v>443</v>
      </c>
      <c r="D213" s="173" t="s">
        <v>214</v>
      </c>
      <c r="E213" s="174" t="s">
        <v>1521</v>
      </c>
      <c r="F213" s="175" t="s">
        <v>1522</v>
      </c>
      <c r="G213" s="176" t="s">
        <v>208</v>
      </c>
      <c r="H213" s="177">
        <v>8.2029999999999994</v>
      </c>
      <c r="I213" s="178"/>
      <c r="J213" s="179">
        <f t="shared" si="30"/>
        <v>0</v>
      </c>
      <c r="K213" s="180"/>
      <c r="L213" s="181"/>
      <c r="M213" s="182" t="s">
        <v>1</v>
      </c>
      <c r="N213" s="183" t="s">
        <v>45</v>
      </c>
      <c r="O213" s="55"/>
      <c r="P213" s="169">
        <f t="shared" si="31"/>
        <v>0</v>
      </c>
      <c r="Q213" s="169">
        <v>1.8E-3</v>
      </c>
      <c r="R213" s="169">
        <f t="shared" si="32"/>
        <v>1.4765399999999998E-2</v>
      </c>
      <c r="S213" s="169">
        <v>0</v>
      </c>
      <c r="T213" s="170">
        <f t="shared" si="3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71" t="s">
        <v>217</v>
      </c>
      <c r="AT213" s="171" t="s">
        <v>214</v>
      </c>
      <c r="AU213" s="171" t="s">
        <v>204</v>
      </c>
      <c r="AY213" s="14" t="s">
        <v>196</v>
      </c>
      <c r="BE213" s="172">
        <f t="shared" si="34"/>
        <v>0</v>
      </c>
      <c r="BF213" s="172">
        <f t="shared" si="35"/>
        <v>0</v>
      </c>
      <c r="BG213" s="172">
        <f t="shared" si="36"/>
        <v>0</v>
      </c>
      <c r="BH213" s="172">
        <f t="shared" si="37"/>
        <v>0</v>
      </c>
      <c r="BI213" s="172">
        <f t="shared" si="38"/>
        <v>0</v>
      </c>
      <c r="BJ213" s="14" t="s">
        <v>204</v>
      </c>
      <c r="BK213" s="172">
        <f t="shared" si="39"/>
        <v>0</v>
      </c>
      <c r="BL213" s="14" t="s">
        <v>203</v>
      </c>
      <c r="BM213" s="171" t="s">
        <v>1523</v>
      </c>
    </row>
    <row r="214" spans="1:65" s="2" customFormat="1" ht="21.75" customHeight="1">
      <c r="A214" s="29"/>
      <c r="B214" s="158"/>
      <c r="C214" s="159" t="s">
        <v>445</v>
      </c>
      <c r="D214" s="159" t="s">
        <v>199</v>
      </c>
      <c r="E214" s="160" t="s">
        <v>1524</v>
      </c>
      <c r="F214" s="161" t="s">
        <v>1525</v>
      </c>
      <c r="G214" s="162" t="s">
        <v>208</v>
      </c>
      <c r="H214" s="163">
        <v>18.52</v>
      </c>
      <c r="I214" s="164"/>
      <c r="J214" s="165">
        <f t="shared" si="30"/>
        <v>0</v>
      </c>
      <c r="K214" s="166"/>
      <c r="L214" s="30"/>
      <c r="M214" s="167" t="s">
        <v>1</v>
      </c>
      <c r="N214" s="168" t="s">
        <v>45</v>
      </c>
      <c r="O214" s="55"/>
      <c r="P214" s="169">
        <f t="shared" si="31"/>
        <v>0</v>
      </c>
      <c r="Q214" s="169">
        <v>8.5199999999999998E-3</v>
      </c>
      <c r="R214" s="169">
        <f t="shared" si="32"/>
        <v>0.1577904</v>
      </c>
      <c r="S214" s="169">
        <v>0</v>
      </c>
      <c r="T214" s="170">
        <f t="shared" si="3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71" t="s">
        <v>203</v>
      </c>
      <c r="AT214" s="171" t="s">
        <v>199</v>
      </c>
      <c r="AU214" s="171" t="s">
        <v>204</v>
      </c>
      <c r="AY214" s="14" t="s">
        <v>196</v>
      </c>
      <c r="BE214" s="172">
        <f t="shared" si="34"/>
        <v>0</v>
      </c>
      <c r="BF214" s="172">
        <f t="shared" si="35"/>
        <v>0</v>
      </c>
      <c r="BG214" s="172">
        <f t="shared" si="36"/>
        <v>0</v>
      </c>
      <c r="BH214" s="172">
        <f t="shared" si="37"/>
        <v>0</v>
      </c>
      <c r="BI214" s="172">
        <f t="shared" si="38"/>
        <v>0</v>
      </c>
      <c r="BJ214" s="14" t="s">
        <v>204</v>
      </c>
      <c r="BK214" s="172">
        <f t="shared" si="39"/>
        <v>0</v>
      </c>
      <c r="BL214" s="14" t="s">
        <v>203</v>
      </c>
      <c r="BM214" s="171" t="s">
        <v>1526</v>
      </c>
    </row>
    <row r="215" spans="1:65" s="2" customFormat="1" ht="16.5" customHeight="1">
      <c r="A215" s="29"/>
      <c r="B215" s="158"/>
      <c r="C215" s="173" t="s">
        <v>447</v>
      </c>
      <c r="D215" s="173" t="s">
        <v>214</v>
      </c>
      <c r="E215" s="174" t="s">
        <v>1527</v>
      </c>
      <c r="F215" s="175" t="s">
        <v>1528</v>
      </c>
      <c r="G215" s="176" t="s">
        <v>208</v>
      </c>
      <c r="H215" s="177">
        <v>19.446000000000002</v>
      </c>
      <c r="I215" s="178"/>
      <c r="J215" s="179">
        <f t="shared" si="30"/>
        <v>0</v>
      </c>
      <c r="K215" s="180"/>
      <c r="L215" s="181"/>
      <c r="M215" s="182" t="s">
        <v>1</v>
      </c>
      <c r="N215" s="183" t="s">
        <v>45</v>
      </c>
      <c r="O215" s="55"/>
      <c r="P215" s="169">
        <f t="shared" si="31"/>
        <v>0</v>
      </c>
      <c r="Q215" s="169">
        <v>3.5999999999999999E-3</v>
      </c>
      <c r="R215" s="169">
        <f t="shared" si="32"/>
        <v>7.0005600000000001E-2</v>
      </c>
      <c r="S215" s="169">
        <v>0</v>
      </c>
      <c r="T215" s="170">
        <f t="shared" si="3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71" t="s">
        <v>217</v>
      </c>
      <c r="AT215" s="171" t="s">
        <v>214</v>
      </c>
      <c r="AU215" s="171" t="s">
        <v>204</v>
      </c>
      <c r="AY215" s="14" t="s">
        <v>196</v>
      </c>
      <c r="BE215" s="172">
        <f t="shared" si="34"/>
        <v>0</v>
      </c>
      <c r="BF215" s="172">
        <f t="shared" si="35"/>
        <v>0</v>
      </c>
      <c r="BG215" s="172">
        <f t="shared" si="36"/>
        <v>0</v>
      </c>
      <c r="BH215" s="172">
        <f t="shared" si="37"/>
        <v>0</v>
      </c>
      <c r="BI215" s="172">
        <f t="shared" si="38"/>
        <v>0</v>
      </c>
      <c r="BJ215" s="14" t="s">
        <v>204</v>
      </c>
      <c r="BK215" s="172">
        <f t="shared" si="39"/>
        <v>0</v>
      </c>
      <c r="BL215" s="14" t="s">
        <v>203</v>
      </c>
      <c r="BM215" s="171" t="s">
        <v>1529</v>
      </c>
    </row>
    <row r="216" spans="1:65" s="2" customFormat="1" ht="21.75" customHeight="1">
      <c r="A216" s="29"/>
      <c r="B216" s="158"/>
      <c r="C216" s="159" t="s">
        <v>451</v>
      </c>
      <c r="D216" s="159" t="s">
        <v>199</v>
      </c>
      <c r="E216" s="160" t="s">
        <v>353</v>
      </c>
      <c r="F216" s="161" t="s">
        <v>354</v>
      </c>
      <c r="G216" s="162" t="s">
        <v>208</v>
      </c>
      <c r="H216" s="163">
        <v>94.483000000000004</v>
      </c>
      <c r="I216" s="164"/>
      <c r="J216" s="165">
        <f t="shared" si="30"/>
        <v>0</v>
      </c>
      <c r="K216" s="166"/>
      <c r="L216" s="30"/>
      <c r="M216" s="167" t="s">
        <v>1</v>
      </c>
      <c r="N216" s="168" t="s">
        <v>45</v>
      </c>
      <c r="O216" s="55"/>
      <c r="P216" s="169">
        <f t="shared" si="31"/>
        <v>0</v>
      </c>
      <c r="Q216" s="169">
        <v>8.6E-3</v>
      </c>
      <c r="R216" s="169">
        <f t="shared" si="32"/>
        <v>0.81255379999999999</v>
      </c>
      <c r="S216" s="169">
        <v>0</v>
      </c>
      <c r="T216" s="170">
        <f t="shared" si="3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71" t="s">
        <v>203</v>
      </c>
      <c r="AT216" s="171" t="s">
        <v>199</v>
      </c>
      <c r="AU216" s="171" t="s">
        <v>204</v>
      </c>
      <c r="AY216" s="14" t="s">
        <v>196</v>
      </c>
      <c r="BE216" s="172">
        <f t="shared" si="34"/>
        <v>0</v>
      </c>
      <c r="BF216" s="172">
        <f t="shared" si="35"/>
        <v>0</v>
      </c>
      <c r="BG216" s="172">
        <f t="shared" si="36"/>
        <v>0</v>
      </c>
      <c r="BH216" s="172">
        <f t="shared" si="37"/>
        <v>0</v>
      </c>
      <c r="BI216" s="172">
        <f t="shared" si="38"/>
        <v>0</v>
      </c>
      <c r="BJ216" s="14" t="s">
        <v>204</v>
      </c>
      <c r="BK216" s="172">
        <f t="shared" si="39"/>
        <v>0</v>
      </c>
      <c r="BL216" s="14" t="s">
        <v>203</v>
      </c>
      <c r="BM216" s="171" t="s">
        <v>1530</v>
      </c>
    </row>
    <row r="217" spans="1:65" s="2" customFormat="1" ht="16.5" customHeight="1">
      <c r="A217" s="29"/>
      <c r="B217" s="158"/>
      <c r="C217" s="173" t="s">
        <v>455</v>
      </c>
      <c r="D217" s="173" t="s">
        <v>214</v>
      </c>
      <c r="E217" s="174" t="s">
        <v>357</v>
      </c>
      <c r="F217" s="175" t="s">
        <v>358</v>
      </c>
      <c r="G217" s="176" t="s">
        <v>208</v>
      </c>
      <c r="H217" s="177">
        <v>99.206999999999994</v>
      </c>
      <c r="I217" s="178"/>
      <c r="J217" s="179">
        <f t="shared" si="30"/>
        <v>0</v>
      </c>
      <c r="K217" s="180"/>
      <c r="L217" s="181"/>
      <c r="M217" s="182" t="s">
        <v>1</v>
      </c>
      <c r="N217" s="183" t="s">
        <v>45</v>
      </c>
      <c r="O217" s="55"/>
      <c r="P217" s="169">
        <f t="shared" si="31"/>
        <v>0</v>
      </c>
      <c r="Q217" s="169">
        <v>4.1999999999999997E-3</v>
      </c>
      <c r="R217" s="169">
        <f t="shared" si="32"/>
        <v>0.41666939999999997</v>
      </c>
      <c r="S217" s="169">
        <v>0</v>
      </c>
      <c r="T217" s="170">
        <f t="shared" si="3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71" t="s">
        <v>217</v>
      </c>
      <c r="AT217" s="171" t="s">
        <v>214</v>
      </c>
      <c r="AU217" s="171" t="s">
        <v>204</v>
      </c>
      <c r="AY217" s="14" t="s">
        <v>196</v>
      </c>
      <c r="BE217" s="172">
        <f t="shared" si="34"/>
        <v>0</v>
      </c>
      <c r="BF217" s="172">
        <f t="shared" si="35"/>
        <v>0</v>
      </c>
      <c r="BG217" s="172">
        <f t="shared" si="36"/>
        <v>0</v>
      </c>
      <c r="BH217" s="172">
        <f t="shared" si="37"/>
        <v>0</v>
      </c>
      <c r="BI217" s="172">
        <f t="shared" si="38"/>
        <v>0</v>
      </c>
      <c r="BJ217" s="14" t="s">
        <v>204</v>
      </c>
      <c r="BK217" s="172">
        <f t="shared" si="39"/>
        <v>0</v>
      </c>
      <c r="BL217" s="14" t="s">
        <v>203</v>
      </c>
      <c r="BM217" s="171" t="s">
        <v>1531</v>
      </c>
    </row>
    <row r="218" spans="1:65" s="2" customFormat="1" ht="21.75" customHeight="1">
      <c r="A218" s="29"/>
      <c r="B218" s="158"/>
      <c r="C218" s="159" t="s">
        <v>459</v>
      </c>
      <c r="D218" s="159" t="s">
        <v>199</v>
      </c>
      <c r="E218" s="160" t="s">
        <v>361</v>
      </c>
      <c r="F218" s="161" t="s">
        <v>362</v>
      </c>
      <c r="G218" s="162" t="s">
        <v>208</v>
      </c>
      <c r="H218" s="163">
        <v>275.95699999999999</v>
      </c>
      <c r="I218" s="164"/>
      <c r="J218" s="165">
        <f t="shared" si="30"/>
        <v>0</v>
      </c>
      <c r="K218" s="166"/>
      <c r="L218" s="30"/>
      <c r="M218" s="167" t="s">
        <v>1</v>
      </c>
      <c r="N218" s="168" t="s">
        <v>45</v>
      </c>
      <c r="O218" s="55"/>
      <c r="P218" s="169">
        <f t="shared" si="31"/>
        <v>0</v>
      </c>
      <c r="Q218" s="169">
        <v>9.2700000000000005E-3</v>
      </c>
      <c r="R218" s="169">
        <f t="shared" si="32"/>
        <v>2.5581213900000002</v>
      </c>
      <c r="S218" s="169">
        <v>0</v>
      </c>
      <c r="T218" s="170">
        <f t="shared" si="3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71" t="s">
        <v>203</v>
      </c>
      <c r="AT218" s="171" t="s">
        <v>199</v>
      </c>
      <c r="AU218" s="171" t="s">
        <v>204</v>
      </c>
      <c r="AY218" s="14" t="s">
        <v>196</v>
      </c>
      <c r="BE218" s="172">
        <f t="shared" si="34"/>
        <v>0</v>
      </c>
      <c r="BF218" s="172">
        <f t="shared" si="35"/>
        <v>0</v>
      </c>
      <c r="BG218" s="172">
        <f t="shared" si="36"/>
        <v>0</v>
      </c>
      <c r="BH218" s="172">
        <f t="shared" si="37"/>
        <v>0</v>
      </c>
      <c r="BI218" s="172">
        <f t="shared" si="38"/>
        <v>0</v>
      </c>
      <c r="BJ218" s="14" t="s">
        <v>204</v>
      </c>
      <c r="BK218" s="172">
        <f t="shared" si="39"/>
        <v>0</v>
      </c>
      <c r="BL218" s="14" t="s">
        <v>203</v>
      </c>
      <c r="BM218" s="171" t="s">
        <v>1532</v>
      </c>
    </row>
    <row r="219" spans="1:65" s="2" customFormat="1" ht="16.5" customHeight="1">
      <c r="A219" s="29"/>
      <c r="B219" s="158"/>
      <c r="C219" s="173" t="s">
        <v>461</v>
      </c>
      <c r="D219" s="173" t="s">
        <v>214</v>
      </c>
      <c r="E219" s="174" t="s">
        <v>283</v>
      </c>
      <c r="F219" s="175" t="s">
        <v>284</v>
      </c>
      <c r="G219" s="176" t="s">
        <v>208</v>
      </c>
      <c r="H219" s="177">
        <v>289.755</v>
      </c>
      <c r="I219" s="178"/>
      <c r="J219" s="179">
        <f t="shared" si="30"/>
        <v>0</v>
      </c>
      <c r="K219" s="180"/>
      <c r="L219" s="181"/>
      <c r="M219" s="182" t="s">
        <v>1</v>
      </c>
      <c r="N219" s="183" t="s">
        <v>45</v>
      </c>
      <c r="O219" s="55"/>
      <c r="P219" s="169">
        <f t="shared" si="31"/>
        <v>0</v>
      </c>
      <c r="Q219" s="169">
        <v>6.0000000000000001E-3</v>
      </c>
      <c r="R219" s="169">
        <f t="shared" si="32"/>
        <v>1.7385299999999999</v>
      </c>
      <c r="S219" s="169">
        <v>0</v>
      </c>
      <c r="T219" s="170">
        <f t="shared" si="3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71" t="s">
        <v>217</v>
      </c>
      <c r="AT219" s="171" t="s">
        <v>214</v>
      </c>
      <c r="AU219" s="171" t="s">
        <v>204</v>
      </c>
      <c r="AY219" s="14" t="s">
        <v>196</v>
      </c>
      <c r="BE219" s="172">
        <f t="shared" si="34"/>
        <v>0</v>
      </c>
      <c r="BF219" s="172">
        <f t="shared" si="35"/>
        <v>0</v>
      </c>
      <c r="BG219" s="172">
        <f t="shared" si="36"/>
        <v>0</v>
      </c>
      <c r="BH219" s="172">
        <f t="shared" si="37"/>
        <v>0</v>
      </c>
      <c r="BI219" s="172">
        <f t="shared" si="38"/>
        <v>0</v>
      </c>
      <c r="BJ219" s="14" t="s">
        <v>204</v>
      </c>
      <c r="BK219" s="172">
        <f t="shared" si="39"/>
        <v>0</v>
      </c>
      <c r="BL219" s="14" t="s">
        <v>203</v>
      </c>
      <c r="BM219" s="171" t="s">
        <v>1533</v>
      </c>
    </row>
    <row r="220" spans="1:65" s="2" customFormat="1" ht="21.75" customHeight="1">
      <c r="A220" s="29"/>
      <c r="B220" s="158"/>
      <c r="C220" s="159" t="s">
        <v>465</v>
      </c>
      <c r="D220" s="159" t="s">
        <v>199</v>
      </c>
      <c r="E220" s="160" t="s">
        <v>367</v>
      </c>
      <c r="F220" s="161" t="s">
        <v>368</v>
      </c>
      <c r="G220" s="162" t="s">
        <v>208</v>
      </c>
      <c r="H220" s="163">
        <v>131.78200000000001</v>
      </c>
      <c r="I220" s="164"/>
      <c r="J220" s="165">
        <f t="shared" si="30"/>
        <v>0</v>
      </c>
      <c r="K220" s="166"/>
      <c r="L220" s="30"/>
      <c r="M220" s="167" t="s">
        <v>1</v>
      </c>
      <c r="N220" s="168" t="s">
        <v>45</v>
      </c>
      <c r="O220" s="55"/>
      <c r="P220" s="169">
        <f t="shared" si="31"/>
        <v>0</v>
      </c>
      <c r="Q220" s="169">
        <v>9.3500000000000007E-3</v>
      </c>
      <c r="R220" s="169">
        <f t="shared" si="32"/>
        <v>1.2321617000000002</v>
      </c>
      <c r="S220" s="169">
        <v>0</v>
      </c>
      <c r="T220" s="170">
        <f t="shared" si="3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71" t="s">
        <v>203</v>
      </c>
      <c r="AT220" s="171" t="s">
        <v>199</v>
      </c>
      <c r="AU220" s="171" t="s">
        <v>204</v>
      </c>
      <c r="AY220" s="14" t="s">
        <v>196</v>
      </c>
      <c r="BE220" s="172">
        <f t="shared" si="34"/>
        <v>0</v>
      </c>
      <c r="BF220" s="172">
        <f t="shared" si="35"/>
        <v>0</v>
      </c>
      <c r="BG220" s="172">
        <f t="shared" si="36"/>
        <v>0</v>
      </c>
      <c r="BH220" s="172">
        <f t="shared" si="37"/>
        <v>0</v>
      </c>
      <c r="BI220" s="172">
        <f t="shared" si="38"/>
        <v>0</v>
      </c>
      <c r="BJ220" s="14" t="s">
        <v>204</v>
      </c>
      <c r="BK220" s="172">
        <f t="shared" si="39"/>
        <v>0</v>
      </c>
      <c r="BL220" s="14" t="s">
        <v>203</v>
      </c>
      <c r="BM220" s="171" t="s">
        <v>1534</v>
      </c>
    </row>
    <row r="221" spans="1:65" s="2" customFormat="1" ht="16.5" customHeight="1">
      <c r="A221" s="29"/>
      <c r="B221" s="158"/>
      <c r="C221" s="173" t="s">
        <v>469</v>
      </c>
      <c r="D221" s="173" t="s">
        <v>214</v>
      </c>
      <c r="E221" s="174" t="s">
        <v>1535</v>
      </c>
      <c r="F221" s="175" t="s">
        <v>1536</v>
      </c>
      <c r="G221" s="176" t="s">
        <v>208</v>
      </c>
      <c r="H221" s="177">
        <v>17.791</v>
      </c>
      <c r="I221" s="178"/>
      <c r="J221" s="179">
        <f t="shared" si="30"/>
        <v>0</v>
      </c>
      <c r="K221" s="180"/>
      <c r="L221" s="181"/>
      <c r="M221" s="182" t="s">
        <v>1</v>
      </c>
      <c r="N221" s="183" t="s">
        <v>45</v>
      </c>
      <c r="O221" s="55"/>
      <c r="P221" s="169">
        <f t="shared" si="31"/>
        <v>0</v>
      </c>
      <c r="Q221" s="169">
        <v>1.0500000000000001E-2</v>
      </c>
      <c r="R221" s="169">
        <f t="shared" si="32"/>
        <v>0.18680550000000001</v>
      </c>
      <c r="S221" s="169">
        <v>0</v>
      </c>
      <c r="T221" s="170">
        <f t="shared" si="3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71" t="s">
        <v>217</v>
      </c>
      <c r="AT221" s="171" t="s">
        <v>214</v>
      </c>
      <c r="AU221" s="171" t="s">
        <v>204</v>
      </c>
      <c r="AY221" s="14" t="s">
        <v>196</v>
      </c>
      <c r="BE221" s="172">
        <f t="shared" si="34"/>
        <v>0</v>
      </c>
      <c r="BF221" s="172">
        <f t="shared" si="35"/>
        <v>0</v>
      </c>
      <c r="BG221" s="172">
        <f t="shared" si="36"/>
        <v>0</v>
      </c>
      <c r="BH221" s="172">
        <f t="shared" si="37"/>
        <v>0</v>
      </c>
      <c r="BI221" s="172">
        <f t="shared" si="38"/>
        <v>0</v>
      </c>
      <c r="BJ221" s="14" t="s">
        <v>204</v>
      </c>
      <c r="BK221" s="172">
        <f t="shared" si="39"/>
        <v>0</v>
      </c>
      <c r="BL221" s="14" t="s">
        <v>203</v>
      </c>
      <c r="BM221" s="171" t="s">
        <v>1537</v>
      </c>
    </row>
    <row r="222" spans="1:65" s="2" customFormat="1" ht="16.5" customHeight="1">
      <c r="A222" s="29"/>
      <c r="B222" s="158"/>
      <c r="C222" s="173" t="s">
        <v>473</v>
      </c>
      <c r="D222" s="173" t="s">
        <v>214</v>
      </c>
      <c r="E222" s="174" t="s">
        <v>1538</v>
      </c>
      <c r="F222" s="175" t="s">
        <v>1539</v>
      </c>
      <c r="G222" s="176" t="s">
        <v>208</v>
      </c>
      <c r="H222" s="177">
        <v>120.58</v>
      </c>
      <c r="I222" s="178"/>
      <c r="J222" s="179">
        <f t="shared" si="30"/>
        <v>0</v>
      </c>
      <c r="K222" s="180"/>
      <c r="L222" s="181"/>
      <c r="M222" s="182" t="s">
        <v>1</v>
      </c>
      <c r="N222" s="183" t="s">
        <v>45</v>
      </c>
      <c r="O222" s="55"/>
      <c r="P222" s="169">
        <f t="shared" si="31"/>
        <v>0</v>
      </c>
      <c r="Q222" s="169">
        <v>1.2E-2</v>
      </c>
      <c r="R222" s="169">
        <f t="shared" si="32"/>
        <v>1.44696</v>
      </c>
      <c r="S222" s="169">
        <v>0</v>
      </c>
      <c r="T222" s="170">
        <f t="shared" si="3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71" t="s">
        <v>217</v>
      </c>
      <c r="AT222" s="171" t="s">
        <v>214</v>
      </c>
      <c r="AU222" s="171" t="s">
        <v>204</v>
      </c>
      <c r="AY222" s="14" t="s">
        <v>196</v>
      </c>
      <c r="BE222" s="172">
        <f t="shared" si="34"/>
        <v>0</v>
      </c>
      <c r="BF222" s="172">
        <f t="shared" si="35"/>
        <v>0</v>
      </c>
      <c r="BG222" s="172">
        <f t="shared" si="36"/>
        <v>0</v>
      </c>
      <c r="BH222" s="172">
        <f t="shared" si="37"/>
        <v>0</v>
      </c>
      <c r="BI222" s="172">
        <f t="shared" si="38"/>
        <v>0</v>
      </c>
      <c r="BJ222" s="14" t="s">
        <v>204</v>
      </c>
      <c r="BK222" s="172">
        <f t="shared" si="39"/>
        <v>0</v>
      </c>
      <c r="BL222" s="14" t="s">
        <v>203</v>
      </c>
      <c r="BM222" s="171" t="s">
        <v>1540</v>
      </c>
    </row>
    <row r="223" spans="1:65" s="2" customFormat="1" ht="21.75" customHeight="1">
      <c r="A223" s="29"/>
      <c r="B223" s="158"/>
      <c r="C223" s="159" t="s">
        <v>477</v>
      </c>
      <c r="D223" s="159" t="s">
        <v>199</v>
      </c>
      <c r="E223" s="160" t="s">
        <v>367</v>
      </c>
      <c r="F223" s="161" t="s">
        <v>368</v>
      </c>
      <c r="G223" s="162" t="s">
        <v>208</v>
      </c>
      <c r="H223" s="163">
        <v>588.62099999999998</v>
      </c>
      <c r="I223" s="164"/>
      <c r="J223" s="165">
        <f t="shared" si="30"/>
        <v>0</v>
      </c>
      <c r="K223" s="166"/>
      <c r="L223" s="30"/>
      <c r="M223" s="167" t="s">
        <v>1</v>
      </c>
      <c r="N223" s="168" t="s">
        <v>45</v>
      </c>
      <c r="O223" s="55"/>
      <c r="P223" s="169">
        <f t="shared" si="31"/>
        <v>0</v>
      </c>
      <c r="Q223" s="169">
        <v>9.3500000000000007E-3</v>
      </c>
      <c r="R223" s="169">
        <f t="shared" si="32"/>
        <v>5.5036063500000001</v>
      </c>
      <c r="S223" s="169">
        <v>0</v>
      </c>
      <c r="T223" s="170">
        <f t="shared" si="3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71" t="s">
        <v>203</v>
      </c>
      <c r="AT223" s="171" t="s">
        <v>199</v>
      </c>
      <c r="AU223" s="171" t="s">
        <v>204</v>
      </c>
      <c r="AY223" s="14" t="s">
        <v>196</v>
      </c>
      <c r="BE223" s="172">
        <f t="shared" si="34"/>
        <v>0</v>
      </c>
      <c r="BF223" s="172">
        <f t="shared" si="35"/>
        <v>0</v>
      </c>
      <c r="BG223" s="172">
        <f t="shared" si="36"/>
        <v>0</v>
      </c>
      <c r="BH223" s="172">
        <f t="shared" si="37"/>
        <v>0</v>
      </c>
      <c r="BI223" s="172">
        <f t="shared" si="38"/>
        <v>0</v>
      </c>
      <c r="BJ223" s="14" t="s">
        <v>204</v>
      </c>
      <c r="BK223" s="172">
        <f t="shared" si="39"/>
        <v>0</v>
      </c>
      <c r="BL223" s="14" t="s">
        <v>203</v>
      </c>
      <c r="BM223" s="171" t="s">
        <v>1541</v>
      </c>
    </row>
    <row r="224" spans="1:65" s="2" customFormat="1" ht="16.5" customHeight="1">
      <c r="A224" s="29"/>
      <c r="B224" s="158"/>
      <c r="C224" s="173" t="s">
        <v>479</v>
      </c>
      <c r="D224" s="173" t="s">
        <v>214</v>
      </c>
      <c r="E224" s="174" t="s">
        <v>371</v>
      </c>
      <c r="F224" s="175" t="s">
        <v>372</v>
      </c>
      <c r="G224" s="176" t="s">
        <v>208</v>
      </c>
      <c r="H224" s="177">
        <v>618.05200000000002</v>
      </c>
      <c r="I224" s="178"/>
      <c r="J224" s="179">
        <f t="shared" si="30"/>
        <v>0</v>
      </c>
      <c r="K224" s="180"/>
      <c r="L224" s="181"/>
      <c r="M224" s="182" t="s">
        <v>1</v>
      </c>
      <c r="N224" s="183" t="s">
        <v>45</v>
      </c>
      <c r="O224" s="55"/>
      <c r="P224" s="169">
        <f t="shared" si="31"/>
        <v>0</v>
      </c>
      <c r="Q224" s="169">
        <v>7.4999999999999997E-3</v>
      </c>
      <c r="R224" s="169">
        <f t="shared" si="32"/>
        <v>4.6353900000000001</v>
      </c>
      <c r="S224" s="169">
        <v>0</v>
      </c>
      <c r="T224" s="170">
        <f t="shared" si="3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71" t="s">
        <v>217</v>
      </c>
      <c r="AT224" s="171" t="s">
        <v>214</v>
      </c>
      <c r="AU224" s="171" t="s">
        <v>204</v>
      </c>
      <c r="AY224" s="14" t="s">
        <v>196</v>
      </c>
      <c r="BE224" s="172">
        <f t="shared" si="34"/>
        <v>0</v>
      </c>
      <c r="BF224" s="172">
        <f t="shared" si="35"/>
        <v>0</v>
      </c>
      <c r="BG224" s="172">
        <f t="shared" si="36"/>
        <v>0</v>
      </c>
      <c r="BH224" s="172">
        <f t="shared" si="37"/>
        <v>0</v>
      </c>
      <c r="BI224" s="172">
        <f t="shared" si="38"/>
        <v>0</v>
      </c>
      <c r="BJ224" s="14" t="s">
        <v>204</v>
      </c>
      <c r="BK224" s="172">
        <f t="shared" si="39"/>
        <v>0</v>
      </c>
      <c r="BL224" s="14" t="s">
        <v>203</v>
      </c>
      <c r="BM224" s="171" t="s">
        <v>1542</v>
      </c>
    </row>
    <row r="225" spans="1:65" s="2" customFormat="1" ht="21.75" customHeight="1">
      <c r="A225" s="29"/>
      <c r="B225" s="158"/>
      <c r="C225" s="159" t="s">
        <v>483</v>
      </c>
      <c r="D225" s="159" t="s">
        <v>199</v>
      </c>
      <c r="E225" s="160" t="s">
        <v>375</v>
      </c>
      <c r="F225" s="161" t="s">
        <v>376</v>
      </c>
      <c r="G225" s="162" t="s">
        <v>208</v>
      </c>
      <c r="H225" s="163">
        <v>47.582999999999998</v>
      </c>
      <c r="I225" s="164"/>
      <c r="J225" s="165">
        <f t="shared" si="30"/>
        <v>0</v>
      </c>
      <c r="K225" s="166"/>
      <c r="L225" s="30"/>
      <c r="M225" s="167" t="s">
        <v>1</v>
      </c>
      <c r="N225" s="168" t="s">
        <v>45</v>
      </c>
      <c r="O225" s="55"/>
      <c r="P225" s="169">
        <f t="shared" si="31"/>
        <v>0</v>
      </c>
      <c r="Q225" s="169">
        <v>9.5200000000000007E-3</v>
      </c>
      <c r="R225" s="169">
        <f t="shared" si="32"/>
        <v>0.45299016000000003</v>
      </c>
      <c r="S225" s="169">
        <v>0</v>
      </c>
      <c r="T225" s="170">
        <f t="shared" si="3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71" t="s">
        <v>203</v>
      </c>
      <c r="AT225" s="171" t="s">
        <v>199</v>
      </c>
      <c r="AU225" s="171" t="s">
        <v>204</v>
      </c>
      <c r="AY225" s="14" t="s">
        <v>196</v>
      </c>
      <c r="BE225" s="172">
        <f t="shared" si="34"/>
        <v>0</v>
      </c>
      <c r="BF225" s="172">
        <f t="shared" si="35"/>
        <v>0</v>
      </c>
      <c r="BG225" s="172">
        <f t="shared" si="36"/>
        <v>0</v>
      </c>
      <c r="BH225" s="172">
        <f t="shared" si="37"/>
        <v>0</v>
      </c>
      <c r="BI225" s="172">
        <f t="shared" si="38"/>
        <v>0</v>
      </c>
      <c r="BJ225" s="14" t="s">
        <v>204</v>
      </c>
      <c r="BK225" s="172">
        <f t="shared" si="39"/>
        <v>0</v>
      </c>
      <c r="BL225" s="14" t="s">
        <v>203</v>
      </c>
      <c r="BM225" s="171" t="s">
        <v>1543</v>
      </c>
    </row>
    <row r="226" spans="1:65" s="2" customFormat="1" ht="16.5" customHeight="1">
      <c r="A226" s="29"/>
      <c r="B226" s="158"/>
      <c r="C226" s="173" t="s">
        <v>485</v>
      </c>
      <c r="D226" s="173" t="s">
        <v>214</v>
      </c>
      <c r="E226" s="174" t="s">
        <v>379</v>
      </c>
      <c r="F226" s="175" t="s">
        <v>380</v>
      </c>
      <c r="G226" s="176" t="s">
        <v>208</v>
      </c>
      <c r="H226" s="177">
        <v>49.962000000000003</v>
      </c>
      <c r="I226" s="178"/>
      <c r="J226" s="179">
        <f t="shared" si="30"/>
        <v>0</v>
      </c>
      <c r="K226" s="180"/>
      <c r="L226" s="181"/>
      <c r="M226" s="182" t="s">
        <v>1</v>
      </c>
      <c r="N226" s="183" t="s">
        <v>45</v>
      </c>
      <c r="O226" s="55"/>
      <c r="P226" s="169">
        <f t="shared" si="31"/>
        <v>0</v>
      </c>
      <c r="Q226" s="169">
        <v>1.35E-2</v>
      </c>
      <c r="R226" s="169">
        <f t="shared" si="32"/>
        <v>0.67448700000000006</v>
      </c>
      <c r="S226" s="169">
        <v>0</v>
      </c>
      <c r="T226" s="170">
        <f t="shared" si="3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71" t="s">
        <v>217</v>
      </c>
      <c r="AT226" s="171" t="s">
        <v>214</v>
      </c>
      <c r="AU226" s="171" t="s">
        <v>204</v>
      </c>
      <c r="AY226" s="14" t="s">
        <v>196</v>
      </c>
      <c r="BE226" s="172">
        <f t="shared" si="34"/>
        <v>0</v>
      </c>
      <c r="BF226" s="172">
        <f t="shared" si="35"/>
        <v>0</v>
      </c>
      <c r="BG226" s="172">
        <f t="shared" si="36"/>
        <v>0</v>
      </c>
      <c r="BH226" s="172">
        <f t="shared" si="37"/>
        <v>0</v>
      </c>
      <c r="BI226" s="172">
        <f t="shared" si="38"/>
        <v>0</v>
      </c>
      <c r="BJ226" s="14" t="s">
        <v>204</v>
      </c>
      <c r="BK226" s="172">
        <f t="shared" si="39"/>
        <v>0</v>
      </c>
      <c r="BL226" s="14" t="s">
        <v>203</v>
      </c>
      <c r="BM226" s="171" t="s">
        <v>1544</v>
      </c>
    </row>
    <row r="227" spans="1:65" s="2" customFormat="1" ht="21.75" customHeight="1">
      <c r="A227" s="29"/>
      <c r="B227" s="158"/>
      <c r="C227" s="159" t="s">
        <v>489</v>
      </c>
      <c r="D227" s="159" t="s">
        <v>199</v>
      </c>
      <c r="E227" s="160" t="s">
        <v>383</v>
      </c>
      <c r="F227" s="161" t="s">
        <v>384</v>
      </c>
      <c r="G227" s="162" t="s">
        <v>208</v>
      </c>
      <c r="H227" s="163">
        <v>4605.076</v>
      </c>
      <c r="I227" s="164"/>
      <c r="J227" s="165">
        <f t="shared" si="30"/>
        <v>0</v>
      </c>
      <c r="K227" s="166"/>
      <c r="L227" s="30"/>
      <c r="M227" s="167" t="s">
        <v>1</v>
      </c>
      <c r="N227" s="168" t="s">
        <v>45</v>
      </c>
      <c r="O227" s="55"/>
      <c r="P227" s="169">
        <f t="shared" si="31"/>
        <v>0</v>
      </c>
      <c r="Q227" s="169">
        <v>9.5999999999999992E-3</v>
      </c>
      <c r="R227" s="169">
        <f t="shared" si="32"/>
        <v>44.208729599999998</v>
      </c>
      <c r="S227" s="169">
        <v>0</v>
      </c>
      <c r="T227" s="170">
        <f t="shared" si="3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71" t="s">
        <v>203</v>
      </c>
      <c r="AT227" s="171" t="s">
        <v>199</v>
      </c>
      <c r="AU227" s="171" t="s">
        <v>204</v>
      </c>
      <c r="AY227" s="14" t="s">
        <v>196</v>
      </c>
      <c r="BE227" s="172">
        <f t="shared" si="34"/>
        <v>0</v>
      </c>
      <c r="BF227" s="172">
        <f t="shared" si="35"/>
        <v>0</v>
      </c>
      <c r="BG227" s="172">
        <f t="shared" si="36"/>
        <v>0</v>
      </c>
      <c r="BH227" s="172">
        <f t="shared" si="37"/>
        <v>0</v>
      </c>
      <c r="BI227" s="172">
        <f t="shared" si="38"/>
        <v>0</v>
      </c>
      <c r="BJ227" s="14" t="s">
        <v>204</v>
      </c>
      <c r="BK227" s="172">
        <f t="shared" si="39"/>
        <v>0</v>
      </c>
      <c r="BL227" s="14" t="s">
        <v>203</v>
      </c>
      <c r="BM227" s="171" t="s">
        <v>1545</v>
      </c>
    </row>
    <row r="228" spans="1:65" s="2" customFormat="1" ht="16.5" customHeight="1">
      <c r="A228" s="29"/>
      <c r="B228" s="158"/>
      <c r="C228" s="173" t="s">
        <v>493</v>
      </c>
      <c r="D228" s="173" t="s">
        <v>214</v>
      </c>
      <c r="E228" s="174" t="s">
        <v>387</v>
      </c>
      <c r="F228" s="175" t="s">
        <v>388</v>
      </c>
      <c r="G228" s="176" t="s">
        <v>208</v>
      </c>
      <c r="H228" s="177">
        <v>4835.33</v>
      </c>
      <c r="I228" s="178"/>
      <c r="J228" s="179">
        <f t="shared" si="30"/>
        <v>0</v>
      </c>
      <c r="K228" s="180"/>
      <c r="L228" s="181"/>
      <c r="M228" s="182" t="s">
        <v>1</v>
      </c>
      <c r="N228" s="183" t="s">
        <v>45</v>
      </c>
      <c r="O228" s="55"/>
      <c r="P228" s="169">
        <f t="shared" si="31"/>
        <v>0</v>
      </c>
      <c r="Q228" s="169">
        <v>1.6500000000000001E-2</v>
      </c>
      <c r="R228" s="169">
        <f t="shared" si="32"/>
        <v>79.782944999999998</v>
      </c>
      <c r="S228" s="169">
        <v>0</v>
      </c>
      <c r="T228" s="170">
        <f t="shared" si="3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71" t="s">
        <v>217</v>
      </c>
      <c r="AT228" s="171" t="s">
        <v>214</v>
      </c>
      <c r="AU228" s="171" t="s">
        <v>204</v>
      </c>
      <c r="AY228" s="14" t="s">
        <v>196</v>
      </c>
      <c r="BE228" s="172">
        <f t="shared" si="34"/>
        <v>0</v>
      </c>
      <c r="BF228" s="172">
        <f t="shared" si="35"/>
        <v>0</v>
      </c>
      <c r="BG228" s="172">
        <f t="shared" si="36"/>
        <v>0</v>
      </c>
      <c r="BH228" s="172">
        <f t="shared" si="37"/>
        <v>0</v>
      </c>
      <c r="BI228" s="172">
        <f t="shared" si="38"/>
        <v>0</v>
      </c>
      <c r="BJ228" s="14" t="s">
        <v>204</v>
      </c>
      <c r="BK228" s="172">
        <f t="shared" si="39"/>
        <v>0</v>
      </c>
      <c r="BL228" s="14" t="s">
        <v>203</v>
      </c>
      <c r="BM228" s="171" t="s">
        <v>1546</v>
      </c>
    </row>
    <row r="229" spans="1:65" s="2" customFormat="1" ht="21.75" customHeight="1">
      <c r="A229" s="29"/>
      <c r="B229" s="158"/>
      <c r="C229" s="159" t="s">
        <v>497</v>
      </c>
      <c r="D229" s="159" t="s">
        <v>199</v>
      </c>
      <c r="E229" s="160" t="s">
        <v>383</v>
      </c>
      <c r="F229" s="161" t="s">
        <v>384</v>
      </c>
      <c r="G229" s="162" t="s">
        <v>208</v>
      </c>
      <c r="H229" s="163">
        <v>60.78</v>
      </c>
      <c r="I229" s="164"/>
      <c r="J229" s="165">
        <f t="shared" si="30"/>
        <v>0</v>
      </c>
      <c r="K229" s="166"/>
      <c r="L229" s="30"/>
      <c r="M229" s="167" t="s">
        <v>1</v>
      </c>
      <c r="N229" s="168" t="s">
        <v>45</v>
      </c>
      <c r="O229" s="55"/>
      <c r="P229" s="169">
        <f t="shared" si="31"/>
        <v>0</v>
      </c>
      <c r="Q229" s="169">
        <v>9.5999999999999992E-3</v>
      </c>
      <c r="R229" s="169">
        <f t="shared" si="32"/>
        <v>0.58348800000000001</v>
      </c>
      <c r="S229" s="169">
        <v>0</v>
      </c>
      <c r="T229" s="170">
        <f t="shared" si="3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71" t="s">
        <v>203</v>
      </c>
      <c r="AT229" s="171" t="s">
        <v>199</v>
      </c>
      <c r="AU229" s="171" t="s">
        <v>204</v>
      </c>
      <c r="AY229" s="14" t="s">
        <v>196</v>
      </c>
      <c r="BE229" s="172">
        <f t="shared" si="34"/>
        <v>0</v>
      </c>
      <c r="BF229" s="172">
        <f t="shared" si="35"/>
        <v>0</v>
      </c>
      <c r="BG229" s="172">
        <f t="shared" si="36"/>
        <v>0</v>
      </c>
      <c r="BH229" s="172">
        <f t="shared" si="37"/>
        <v>0</v>
      </c>
      <c r="BI229" s="172">
        <f t="shared" si="38"/>
        <v>0</v>
      </c>
      <c r="BJ229" s="14" t="s">
        <v>204</v>
      </c>
      <c r="BK229" s="172">
        <f t="shared" si="39"/>
        <v>0</v>
      </c>
      <c r="BL229" s="14" t="s">
        <v>203</v>
      </c>
      <c r="BM229" s="171" t="s">
        <v>1547</v>
      </c>
    </row>
    <row r="230" spans="1:65" s="2" customFormat="1" ht="16.5" customHeight="1">
      <c r="A230" s="29"/>
      <c r="B230" s="158"/>
      <c r="C230" s="173" t="s">
        <v>501</v>
      </c>
      <c r="D230" s="173" t="s">
        <v>214</v>
      </c>
      <c r="E230" s="174" t="s">
        <v>387</v>
      </c>
      <c r="F230" s="175" t="s">
        <v>388</v>
      </c>
      <c r="G230" s="176" t="s">
        <v>208</v>
      </c>
      <c r="H230" s="177">
        <v>63.819000000000003</v>
      </c>
      <c r="I230" s="178"/>
      <c r="J230" s="179">
        <f t="shared" si="30"/>
        <v>0</v>
      </c>
      <c r="K230" s="180"/>
      <c r="L230" s="181"/>
      <c r="M230" s="182" t="s">
        <v>1</v>
      </c>
      <c r="N230" s="183" t="s">
        <v>45</v>
      </c>
      <c r="O230" s="55"/>
      <c r="P230" s="169">
        <f t="shared" si="31"/>
        <v>0</v>
      </c>
      <c r="Q230" s="169">
        <v>1.6500000000000001E-2</v>
      </c>
      <c r="R230" s="169">
        <f t="shared" si="32"/>
        <v>1.0530135</v>
      </c>
      <c r="S230" s="169">
        <v>0</v>
      </c>
      <c r="T230" s="170">
        <f t="shared" si="3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71" t="s">
        <v>217</v>
      </c>
      <c r="AT230" s="171" t="s">
        <v>214</v>
      </c>
      <c r="AU230" s="171" t="s">
        <v>204</v>
      </c>
      <c r="AY230" s="14" t="s">
        <v>196</v>
      </c>
      <c r="BE230" s="172">
        <f t="shared" si="34"/>
        <v>0</v>
      </c>
      <c r="BF230" s="172">
        <f t="shared" si="35"/>
        <v>0</v>
      </c>
      <c r="BG230" s="172">
        <f t="shared" si="36"/>
        <v>0</v>
      </c>
      <c r="BH230" s="172">
        <f t="shared" si="37"/>
        <v>0</v>
      </c>
      <c r="BI230" s="172">
        <f t="shared" si="38"/>
        <v>0</v>
      </c>
      <c r="BJ230" s="14" t="s">
        <v>204</v>
      </c>
      <c r="BK230" s="172">
        <f t="shared" si="39"/>
        <v>0</v>
      </c>
      <c r="BL230" s="14" t="s">
        <v>203</v>
      </c>
      <c r="BM230" s="171" t="s">
        <v>1548</v>
      </c>
    </row>
    <row r="231" spans="1:65" s="2" customFormat="1" ht="16.5" customHeight="1">
      <c r="A231" s="29"/>
      <c r="B231" s="158"/>
      <c r="C231" s="159" t="s">
        <v>505</v>
      </c>
      <c r="D231" s="159" t="s">
        <v>199</v>
      </c>
      <c r="E231" s="160" t="s">
        <v>1549</v>
      </c>
      <c r="F231" s="161" t="s">
        <v>1550</v>
      </c>
      <c r="G231" s="162" t="s">
        <v>208</v>
      </c>
      <c r="H231" s="163">
        <v>108.44499999999999</v>
      </c>
      <c r="I231" s="164"/>
      <c r="J231" s="165">
        <f t="shared" si="30"/>
        <v>0</v>
      </c>
      <c r="K231" s="166"/>
      <c r="L231" s="30"/>
      <c r="M231" s="167" t="s">
        <v>1</v>
      </c>
      <c r="N231" s="168" t="s">
        <v>45</v>
      </c>
      <c r="O231" s="55"/>
      <c r="P231" s="169">
        <f t="shared" si="31"/>
        <v>0</v>
      </c>
      <c r="Q231" s="169">
        <v>7.2100000000000003E-3</v>
      </c>
      <c r="R231" s="169">
        <f t="shared" si="32"/>
        <v>0.78188844999999996</v>
      </c>
      <c r="S231" s="169">
        <v>0</v>
      </c>
      <c r="T231" s="170">
        <f t="shared" si="3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71" t="s">
        <v>203</v>
      </c>
      <c r="AT231" s="171" t="s">
        <v>199</v>
      </c>
      <c r="AU231" s="171" t="s">
        <v>204</v>
      </c>
      <c r="AY231" s="14" t="s">
        <v>196</v>
      </c>
      <c r="BE231" s="172">
        <f t="shared" si="34"/>
        <v>0</v>
      </c>
      <c r="BF231" s="172">
        <f t="shared" si="35"/>
        <v>0</v>
      </c>
      <c r="BG231" s="172">
        <f t="shared" si="36"/>
        <v>0</v>
      </c>
      <c r="BH231" s="172">
        <f t="shared" si="37"/>
        <v>0</v>
      </c>
      <c r="BI231" s="172">
        <f t="shared" si="38"/>
        <v>0</v>
      </c>
      <c r="BJ231" s="14" t="s">
        <v>204</v>
      </c>
      <c r="BK231" s="172">
        <f t="shared" si="39"/>
        <v>0</v>
      </c>
      <c r="BL231" s="14" t="s">
        <v>203</v>
      </c>
      <c r="BM231" s="171" t="s">
        <v>1551</v>
      </c>
    </row>
    <row r="232" spans="1:65" s="2" customFormat="1" ht="16.5" customHeight="1">
      <c r="A232" s="29"/>
      <c r="B232" s="158"/>
      <c r="C232" s="173" t="s">
        <v>509</v>
      </c>
      <c r="D232" s="173" t="s">
        <v>214</v>
      </c>
      <c r="E232" s="174" t="s">
        <v>371</v>
      </c>
      <c r="F232" s="175" t="s">
        <v>372</v>
      </c>
      <c r="G232" s="176" t="s">
        <v>208</v>
      </c>
      <c r="H232" s="177">
        <v>113.867</v>
      </c>
      <c r="I232" s="178"/>
      <c r="J232" s="179">
        <f t="shared" si="30"/>
        <v>0</v>
      </c>
      <c r="K232" s="180"/>
      <c r="L232" s="181"/>
      <c r="M232" s="182" t="s">
        <v>1</v>
      </c>
      <c r="N232" s="183" t="s">
        <v>45</v>
      </c>
      <c r="O232" s="55"/>
      <c r="P232" s="169">
        <f t="shared" si="31"/>
        <v>0</v>
      </c>
      <c r="Q232" s="169">
        <v>7.4999999999999997E-3</v>
      </c>
      <c r="R232" s="169">
        <f t="shared" si="32"/>
        <v>0.8540025</v>
      </c>
      <c r="S232" s="169">
        <v>0</v>
      </c>
      <c r="T232" s="170">
        <f t="shared" si="3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71" t="s">
        <v>217</v>
      </c>
      <c r="AT232" s="171" t="s">
        <v>214</v>
      </c>
      <c r="AU232" s="171" t="s">
        <v>204</v>
      </c>
      <c r="AY232" s="14" t="s">
        <v>196</v>
      </c>
      <c r="BE232" s="172">
        <f t="shared" si="34"/>
        <v>0</v>
      </c>
      <c r="BF232" s="172">
        <f t="shared" si="35"/>
        <v>0</v>
      </c>
      <c r="BG232" s="172">
        <f t="shared" si="36"/>
        <v>0</v>
      </c>
      <c r="BH232" s="172">
        <f t="shared" si="37"/>
        <v>0</v>
      </c>
      <c r="BI232" s="172">
        <f t="shared" si="38"/>
        <v>0</v>
      </c>
      <c r="BJ232" s="14" t="s">
        <v>204</v>
      </c>
      <c r="BK232" s="172">
        <f t="shared" si="39"/>
        <v>0</v>
      </c>
      <c r="BL232" s="14" t="s">
        <v>203</v>
      </c>
      <c r="BM232" s="171" t="s">
        <v>1552</v>
      </c>
    </row>
    <row r="233" spans="1:65" s="2" customFormat="1" ht="21.75" customHeight="1">
      <c r="A233" s="29"/>
      <c r="B233" s="158"/>
      <c r="C233" s="159" t="s">
        <v>514</v>
      </c>
      <c r="D233" s="159" t="s">
        <v>199</v>
      </c>
      <c r="E233" s="160" t="s">
        <v>1553</v>
      </c>
      <c r="F233" s="161" t="s">
        <v>1554</v>
      </c>
      <c r="G233" s="162" t="s">
        <v>222</v>
      </c>
      <c r="H233" s="163">
        <v>2.4</v>
      </c>
      <c r="I233" s="164"/>
      <c r="J233" s="165">
        <f t="shared" si="30"/>
        <v>0</v>
      </c>
      <c r="K233" s="166"/>
      <c r="L233" s="30"/>
      <c r="M233" s="167" t="s">
        <v>1</v>
      </c>
      <c r="N233" s="168" t="s">
        <v>45</v>
      </c>
      <c r="O233" s="55"/>
      <c r="P233" s="169">
        <f t="shared" si="31"/>
        <v>0</v>
      </c>
      <c r="Q233" s="169">
        <v>3.3899999999999998E-3</v>
      </c>
      <c r="R233" s="169">
        <f t="shared" si="32"/>
        <v>8.1359999999999991E-3</v>
      </c>
      <c r="S233" s="169">
        <v>0</v>
      </c>
      <c r="T233" s="170">
        <f t="shared" si="3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71" t="s">
        <v>203</v>
      </c>
      <c r="AT233" s="171" t="s">
        <v>199</v>
      </c>
      <c r="AU233" s="171" t="s">
        <v>204</v>
      </c>
      <c r="AY233" s="14" t="s">
        <v>196</v>
      </c>
      <c r="BE233" s="172">
        <f t="shared" si="34"/>
        <v>0</v>
      </c>
      <c r="BF233" s="172">
        <f t="shared" si="35"/>
        <v>0</v>
      </c>
      <c r="BG233" s="172">
        <f t="shared" si="36"/>
        <v>0</v>
      </c>
      <c r="BH233" s="172">
        <f t="shared" si="37"/>
        <v>0</v>
      </c>
      <c r="BI233" s="172">
        <f t="shared" si="38"/>
        <v>0</v>
      </c>
      <c r="BJ233" s="14" t="s">
        <v>204</v>
      </c>
      <c r="BK233" s="172">
        <f t="shared" si="39"/>
        <v>0</v>
      </c>
      <c r="BL233" s="14" t="s">
        <v>203</v>
      </c>
      <c r="BM233" s="171" t="s">
        <v>1555</v>
      </c>
    </row>
    <row r="234" spans="1:65" s="2" customFormat="1" ht="16.5" customHeight="1">
      <c r="A234" s="29"/>
      <c r="B234" s="158"/>
      <c r="C234" s="173" t="s">
        <v>519</v>
      </c>
      <c r="D234" s="173" t="s">
        <v>214</v>
      </c>
      <c r="E234" s="174" t="s">
        <v>349</v>
      </c>
      <c r="F234" s="175" t="s">
        <v>350</v>
      </c>
      <c r="G234" s="176" t="s">
        <v>208</v>
      </c>
      <c r="H234" s="177">
        <v>0.66</v>
      </c>
      <c r="I234" s="178"/>
      <c r="J234" s="179">
        <f t="shared" ref="J234:J265" si="40">ROUND(I234*H234,2)</f>
        <v>0</v>
      </c>
      <c r="K234" s="180"/>
      <c r="L234" s="181"/>
      <c r="M234" s="182" t="s">
        <v>1</v>
      </c>
      <c r="N234" s="183" t="s">
        <v>45</v>
      </c>
      <c r="O234" s="55"/>
      <c r="P234" s="169">
        <f t="shared" ref="P234:P265" si="41">O234*H234</f>
        <v>0</v>
      </c>
      <c r="Q234" s="169">
        <v>1.1999999999999999E-3</v>
      </c>
      <c r="R234" s="169">
        <f t="shared" ref="R234:R265" si="42">Q234*H234</f>
        <v>7.9199999999999995E-4</v>
      </c>
      <c r="S234" s="169">
        <v>0</v>
      </c>
      <c r="T234" s="170">
        <f t="shared" ref="T234:T265" si="43">S234*H234</f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71" t="s">
        <v>217</v>
      </c>
      <c r="AT234" s="171" t="s">
        <v>214</v>
      </c>
      <c r="AU234" s="171" t="s">
        <v>204</v>
      </c>
      <c r="AY234" s="14" t="s">
        <v>196</v>
      </c>
      <c r="BE234" s="172">
        <f t="shared" ref="BE234:BE265" si="44">IF(N234="základní",J234,0)</f>
        <v>0</v>
      </c>
      <c r="BF234" s="172">
        <f t="shared" ref="BF234:BF265" si="45">IF(N234="snížená",J234,0)</f>
        <v>0</v>
      </c>
      <c r="BG234" s="172">
        <f t="shared" ref="BG234:BG265" si="46">IF(N234="zákl. přenesená",J234,0)</f>
        <v>0</v>
      </c>
      <c r="BH234" s="172">
        <f t="shared" ref="BH234:BH265" si="47">IF(N234="sníž. přenesená",J234,0)</f>
        <v>0</v>
      </c>
      <c r="BI234" s="172">
        <f t="shared" ref="BI234:BI265" si="48">IF(N234="nulová",J234,0)</f>
        <v>0</v>
      </c>
      <c r="BJ234" s="14" t="s">
        <v>204</v>
      </c>
      <c r="BK234" s="172">
        <f t="shared" ref="BK234:BK265" si="49">ROUND(I234*H234,2)</f>
        <v>0</v>
      </c>
      <c r="BL234" s="14" t="s">
        <v>203</v>
      </c>
      <c r="BM234" s="171" t="s">
        <v>1556</v>
      </c>
    </row>
    <row r="235" spans="1:65" s="2" customFormat="1" ht="21.75" customHeight="1">
      <c r="A235" s="29"/>
      <c r="B235" s="158"/>
      <c r="C235" s="159" t="s">
        <v>523</v>
      </c>
      <c r="D235" s="159" t="s">
        <v>199</v>
      </c>
      <c r="E235" s="160" t="s">
        <v>395</v>
      </c>
      <c r="F235" s="161" t="s">
        <v>396</v>
      </c>
      <c r="G235" s="162" t="s">
        <v>222</v>
      </c>
      <c r="H235" s="163">
        <v>1544.3</v>
      </c>
      <c r="I235" s="164"/>
      <c r="J235" s="165">
        <f t="shared" si="40"/>
        <v>0</v>
      </c>
      <c r="K235" s="166"/>
      <c r="L235" s="30"/>
      <c r="M235" s="167" t="s">
        <v>1</v>
      </c>
      <c r="N235" s="168" t="s">
        <v>45</v>
      </c>
      <c r="O235" s="55"/>
      <c r="P235" s="169">
        <f t="shared" si="41"/>
        <v>0</v>
      </c>
      <c r="Q235" s="169">
        <v>1.7600000000000001E-3</v>
      </c>
      <c r="R235" s="169">
        <f t="shared" si="42"/>
        <v>2.7179679999999999</v>
      </c>
      <c r="S235" s="169">
        <v>0</v>
      </c>
      <c r="T235" s="170">
        <f t="shared" si="4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71" t="s">
        <v>203</v>
      </c>
      <c r="AT235" s="171" t="s">
        <v>199</v>
      </c>
      <c r="AU235" s="171" t="s">
        <v>204</v>
      </c>
      <c r="AY235" s="14" t="s">
        <v>196</v>
      </c>
      <c r="BE235" s="172">
        <f t="shared" si="44"/>
        <v>0</v>
      </c>
      <c r="BF235" s="172">
        <f t="shared" si="45"/>
        <v>0</v>
      </c>
      <c r="BG235" s="172">
        <f t="shared" si="46"/>
        <v>0</v>
      </c>
      <c r="BH235" s="172">
        <f t="shared" si="47"/>
        <v>0</v>
      </c>
      <c r="BI235" s="172">
        <f t="shared" si="48"/>
        <v>0</v>
      </c>
      <c r="BJ235" s="14" t="s">
        <v>204</v>
      </c>
      <c r="BK235" s="172">
        <f t="shared" si="49"/>
        <v>0</v>
      </c>
      <c r="BL235" s="14" t="s">
        <v>203</v>
      </c>
      <c r="BM235" s="171" t="s">
        <v>1557</v>
      </c>
    </row>
    <row r="236" spans="1:65" s="2" customFormat="1" ht="21.75" customHeight="1">
      <c r="A236" s="29"/>
      <c r="B236" s="158"/>
      <c r="C236" s="159" t="s">
        <v>527</v>
      </c>
      <c r="D236" s="159" t="s">
        <v>199</v>
      </c>
      <c r="E236" s="160" t="s">
        <v>395</v>
      </c>
      <c r="F236" s="161" t="s">
        <v>396</v>
      </c>
      <c r="G236" s="162" t="s">
        <v>222</v>
      </c>
      <c r="H236" s="163">
        <v>45.42</v>
      </c>
      <c r="I236" s="164"/>
      <c r="J236" s="165">
        <f t="shared" si="40"/>
        <v>0</v>
      </c>
      <c r="K236" s="166"/>
      <c r="L236" s="30"/>
      <c r="M236" s="167" t="s">
        <v>1</v>
      </c>
      <c r="N236" s="168" t="s">
        <v>45</v>
      </c>
      <c r="O236" s="55"/>
      <c r="P236" s="169">
        <f t="shared" si="41"/>
        <v>0</v>
      </c>
      <c r="Q236" s="169">
        <v>1.7600000000000001E-3</v>
      </c>
      <c r="R236" s="169">
        <f t="shared" si="42"/>
        <v>7.9939200000000002E-2</v>
      </c>
      <c r="S236" s="169">
        <v>0</v>
      </c>
      <c r="T236" s="170">
        <f t="shared" si="4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71" t="s">
        <v>203</v>
      </c>
      <c r="AT236" s="171" t="s">
        <v>199</v>
      </c>
      <c r="AU236" s="171" t="s">
        <v>204</v>
      </c>
      <c r="AY236" s="14" t="s">
        <v>196</v>
      </c>
      <c r="BE236" s="172">
        <f t="shared" si="44"/>
        <v>0</v>
      </c>
      <c r="BF236" s="172">
        <f t="shared" si="45"/>
        <v>0</v>
      </c>
      <c r="BG236" s="172">
        <f t="shared" si="46"/>
        <v>0</v>
      </c>
      <c r="BH236" s="172">
        <f t="shared" si="47"/>
        <v>0</v>
      </c>
      <c r="BI236" s="172">
        <f t="shared" si="48"/>
        <v>0</v>
      </c>
      <c r="BJ236" s="14" t="s">
        <v>204</v>
      </c>
      <c r="BK236" s="172">
        <f t="shared" si="49"/>
        <v>0</v>
      </c>
      <c r="BL236" s="14" t="s">
        <v>203</v>
      </c>
      <c r="BM236" s="171" t="s">
        <v>1558</v>
      </c>
    </row>
    <row r="237" spans="1:65" s="2" customFormat="1" ht="16.5" customHeight="1">
      <c r="A237" s="29"/>
      <c r="B237" s="158"/>
      <c r="C237" s="173" t="s">
        <v>531</v>
      </c>
      <c r="D237" s="173" t="s">
        <v>214</v>
      </c>
      <c r="E237" s="174" t="s">
        <v>283</v>
      </c>
      <c r="F237" s="175" t="s">
        <v>284</v>
      </c>
      <c r="G237" s="176" t="s">
        <v>208</v>
      </c>
      <c r="H237" s="177">
        <v>8.4939999999999998</v>
      </c>
      <c r="I237" s="178"/>
      <c r="J237" s="179">
        <f t="shared" si="40"/>
        <v>0</v>
      </c>
      <c r="K237" s="180"/>
      <c r="L237" s="181"/>
      <c r="M237" s="182" t="s">
        <v>1</v>
      </c>
      <c r="N237" s="183" t="s">
        <v>45</v>
      </c>
      <c r="O237" s="55"/>
      <c r="P237" s="169">
        <f t="shared" si="41"/>
        <v>0</v>
      </c>
      <c r="Q237" s="169">
        <v>6.0000000000000001E-3</v>
      </c>
      <c r="R237" s="169">
        <f t="shared" si="42"/>
        <v>5.0964000000000002E-2</v>
      </c>
      <c r="S237" s="169">
        <v>0</v>
      </c>
      <c r="T237" s="170">
        <f t="shared" si="4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71" t="s">
        <v>217</v>
      </c>
      <c r="AT237" s="171" t="s">
        <v>214</v>
      </c>
      <c r="AU237" s="171" t="s">
        <v>204</v>
      </c>
      <c r="AY237" s="14" t="s">
        <v>196</v>
      </c>
      <c r="BE237" s="172">
        <f t="shared" si="44"/>
        <v>0</v>
      </c>
      <c r="BF237" s="172">
        <f t="shared" si="45"/>
        <v>0</v>
      </c>
      <c r="BG237" s="172">
        <f t="shared" si="46"/>
        <v>0</v>
      </c>
      <c r="BH237" s="172">
        <f t="shared" si="47"/>
        <v>0</v>
      </c>
      <c r="BI237" s="172">
        <f t="shared" si="48"/>
        <v>0</v>
      </c>
      <c r="BJ237" s="14" t="s">
        <v>204</v>
      </c>
      <c r="BK237" s="172">
        <f t="shared" si="49"/>
        <v>0</v>
      </c>
      <c r="BL237" s="14" t="s">
        <v>203</v>
      </c>
      <c r="BM237" s="171" t="s">
        <v>1559</v>
      </c>
    </row>
    <row r="238" spans="1:65" s="2" customFormat="1" ht="21.75" customHeight="1">
      <c r="A238" s="29"/>
      <c r="B238" s="158"/>
      <c r="C238" s="159" t="s">
        <v>535</v>
      </c>
      <c r="D238" s="159" t="s">
        <v>199</v>
      </c>
      <c r="E238" s="160" t="s">
        <v>1560</v>
      </c>
      <c r="F238" s="161" t="s">
        <v>1561</v>
      </c>
      <c r="G238" s="162" t="s">
        <v>222</v>
      </c>
      <c r="H238" s="163">
        <v>8.5</v>
      </c>
      <c r="I238" s="164"/>
      <c r="J238" s="165">
        <f t="shared" si="40"/>
        <v>0</v>
      </c>
      <c r="K238" s="166"/>
      <c r="L238" s="30"/>
      <c r="M238" s="167" t="s">
        <v>1</v>
      </c>
      <c r="N238" s="168" t="s">
        <v>45</v>
      </c>
      <c r="O238" s="55"/>
      <c r="P238" s="169">
        <f t="shared" si="41"/>
        <v>0</v>
      </c>
      <c r="Q238" s="169">
        <v>3.3899999999999998E-3</v>
      </c>
      <c r="R238" s="169">
        <f t="shared" si="42"/>
        <v>2.8814999999999997E-2</v>
      </c>
      <c r="S238" s="169">
        <v>0</v>
      </c>
      <c r="T238" s="170">
        <f t="shared" si="43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71" t="s">
        <v>203</v>
      </c>
      <c r="AT238" s="171" t="s">
        <v>199</v>
      </c>
      <c r="AU238" s="171" t="s">
        <v>204</v>
      </c>
      <c r="AY238" s="14" t="s">
        <v>196</v>
      </c>
      <c r="BE238" s="172">
        <f t="shared" si="44"/>
        <v>0</v>
      </c>
      <c r="BF238" s="172">
        <f t="shared" si="45"/>
        <v>0</v>
      </c>
      <c r="BG238" s="172">
        <f t="shared" si="46"/>
        <v>0</v>
      </c>
      <c r="BH238" s="172">
        <f t="shared" si="47"/>
        <v>0</v>
      </c>
      <c r="BI238" s="172">
        <f t="shared" si="48"/>
        <v>0</v>
      </c>
      <c r="BJ238" s="14" t="s">
        <v>204</v>
      </c>
      <c r="BK238" s="172">
        <f t="shared" si="49"/>
        <v>0</v>
      </c>
      <c r="BL238" s="14" t="s">
        <v>203</v>
      </c>
      <c r="BM238" s="171" t="s">
        <v>1562</v>
      </c>
    </row>
    <row r="239" spans="1:65" s="2" customFormat="1" ht="16.5" customHeight="1">
      <c r="A239" s="29"/>
      <c r="B239" s="158"/>
      <c r="C239" s="173" t="s">
        <v>539</v>
      </c>
      <c r="D239" s="173" t="s">
        <v>214</v>
      </c>
      <c r="E239" s="174" t="s">
        <v>283</v>
      </c>
      <c r="F239" s="175" t="s">
        <v>284</v>
      </c>
      <c r="G239" s="176" t="s">
        <v>208</v>
      </c>
      <c r="H239" s="177">
        <v>290.28100000000001</v>
      </c>
      <c r="I239" s="178"/>
      <c r="J239" s="179">
        <f t="shared" si="40"/>
        <v>0</v>
      </c>
      <c r="K239" s="180"/>
      <c r="L239" s="181"/>
      <c r="M239" s="182" t="s">
        <v>1</v>
      </c>
      <c r="N239" s="183" t="s">
        <v>45</v>
      </c>
      <c r="O239" s="55"/>
      <c r="P239" s="169">
        <f t="shared" si="41"/>
        <v>0</v>
      </c>
      <c r="Q239" s="169">
        <v>6.0000000000000001E-3</v>
      </c>
      <c r="R239" s="169">
        <f t="shared" si="42"/>
        <v>1.7416860000000001</v>
      </c>
      <c r="S239" s="169">
        <v>0</v>
      </c>
      <c r="T239" s="170">
        <f t="shared" si="43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71" t="s">
        <v>217</v>
      </c>
      <c r="AT239" s="171" t="s">
        <v>214</v>
      </c>
      <c r="AU239" s="171" t="s">
        <v>204</v>
      </c>
      <c r="AY239" s="14" t="s">
        <v>196</v>
      </c>
      <c r="BE239" s="172">
        <f t="shared" si="44"/>
        <v>0</v>
      </c>
      <c r="BF239" s="172">
        <f t="shared" si="45"/>
        <v>0</v>
      </c>
      <c r="BG239" s="172">
        <f t="shared" si="46"/>
        <v>0</v>
      </c>
      <c r="BH239" s="172">
        <f t="shared" si="47"/>
        <v>0</v>
      </c>
      <c r="BI239" s="172">
        <f t="shared" si="48"/>
        <v>0</v>
      </c>
      <c r="BJ239" s="14" t="s">
        <v>204</v>
      </c>
      <c r="BK239" s="172">
        <f t="shared" si="49"/>
        <v>0</v>
      </c>
      <c r="BL239" s="14" t="s">
        <v>203</v>
      </c>
      <c r="BM239" s="171" t="s">
        <v>1563</v>
      </c>
    </row>
    <row r="240" spans="1:65" s="2" customFormat="1" ht="16.5" customHeight="1">
      <c r="A240" s="29"/>
      <c r="B240" s="158"/>
      <c r="C240" s="173" t="s">
        <v>543</v>
      </c>
      <c r="D240" s="173" t="s">
        <v>214</v>
      </c>
      <c r="E240" s="174" t="s">
        <v>1564</v>
      </c>
      <c r="F240" s="175" t="s">
        <v>1565</v>
      </c>
      <c r="G240" s="176" t="s">
        <v>208</v>
      </c>
      <c r="H240" s="177">
        <v>0.84199999999999997</v>
      </c>
      <c r="I240" s="178"/>
      <c r="J240" s="179">
        <f t="shared" si="40"/>
        <v>0</v>
      </c>
      <c r="K240" s="180"/>
      <c r="L240" s="181"/>
      <c r="M240" s="182" t="s">
        <v>1</v>
      </c>
      <c r="N240" s="183" t="s">
        <v>45</v>
      </c>
      <c r="O240" s="55"/>
      <c r="P240" s="169">
        <f t="shared" si="41"/>
        <v>0</v>
      </c>
      <c r="Q240" s="169">
        <v>1.1999999999999999E-3</v>
      </c>
      <c r="R240" s="169">
        <f t="shared" si="42"/>
        <v>1.0103999999999998E-3</v>
      </c>
      <c r="S240" s="169">
        <v>0</v>
      </c>
      <c r="T240" s="170">
        <f t="shared" si="43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71" t="s">
        <v>217</v>
      </c>
      <c r="AT240" s="171" t="s">
        <v>214</v>
      </c>
      <c r="AU240" s="171" t="s">
        <v>204</v>
      </c>
      <c r="AY240" s="14" t="s">
        <v>196</v>
      </c>
      <c r="BE240" s="172">
        <f t="shared" si="44"/>
        <v>0</v>
      </c>
      <c r="BF240" s="172">
        <f t="shared" si="45"/>
        <v>0</v>
      </c>
      <c r="BG240" s="172">
        <f t="shared" si="46"/>
        <v>0</v>
      </c>
      <c r="BH240" s="172">
        <f t="shared" si="47"/>
        <v>0</v>
      </c>
      <c r="BI240" s="172">
        <f t="shared" si="48"/>
        <v>0</v>
      </c>
      <c r="BJ240" s="14" t="s">
        <v>204</v>
      </c>
      <c r="BK240" s="172">
        <f t="shared" si="49"/>
        <v>0</v>
      </c>
      <c r="BL240" s="14" t="s">
        <v>203</v>
      </c>
      <c r="BM240" s="171" t="s">
        <v>1566</v>
      </c>
    </row>
    <row r="241" spans="1:65" s="2" customFormat="1" ht="16.5" customHeight="1">
      <c r="A241" s="29"/>
      <c r="B241" s="158"/>
      <c r="C241" s="159" t="s">
        <v>547</v>
      </c>
      <c r="D241" s="159" t="s">
        <v>199</v>
      </c>
      <c r="E241" s="160" t="s">
        <v>405</v>
      </c>
      <c r="F241" s="161" t="s">
        <v>406</v>
      </c>
      <c r="G241" s="162" t="s">
        <v>208</v>
      </c>
      <c r="H241" s="163">
        <v>83.478999999999999</v>
      </c>
      <c r="I241" s="164"/>
      <c r="J241" s="165">
        <f t="shared" si="40"/>
        <v>0</v>
      </c>
      <c r="K241" s="166"/>
      <c r="L241" s="30"/>
      <c r="M241" s="167" t="s">
        <v>1</v>
      </c>
      <c r="N241" s="168" t="s">
        <v>45</v>
      </c>
      <c r="O241" s="55"/>
      <c r="P241" s="169">
        <f t="shared" si="41"/>
        <v>0</v>
      </c>
      <c r="Q241" s="169">
        <v>4.0000000000000003E-5</v>
      </c>
      <c r="R241" s="169">
        <f t="shared" si="42"/>
        <v>3.3391600000000003E-3</v>
      </c>
      <c r="S241" s="169">
        <v>0</v>
      </c>
      <c r="T241" s="170">
        <f t="shared" si="43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71" t="s">
        <v>203</v>
      </c>
      <c r="AT241" s="171" t="s">
        <v>199</v>
      </c>
      <c r="AU241" s="171" t="s">
        <v>204</v>
      </c>
      <c r="AY241" s="14" t="s">
        <v>196</v>
      </c>
      <c r="BE241" s="172">
        <f t="shared" si="44"/>
        <v>0</v>
      </c>
      <c r="BF241" s="172">
        <f t="shared" si="45"/>
        <v>0</v>
      </c>
      <c r="BG241" s="172">
        <f t="shared" si="46"/>
        <v>0</v>
      </c>
      <c r="BH241" s="172">
        <f t="shared" si="47"/>
        <v>0</v>
      </c>
      <c r="BI241" s="172">
        <f t="shared" si="48"/>
        <v>0</v>
      </c>
      <c r="BJ241" s="14" t="s">
        <v>204</v>
      </c>
      <c r="BK241" s="172">
        <f t="shared" si="49"/>
        <v>0</v>
      </c>
      <c r="BL241" s="14" t="s">
        <v>203</v>
      </c>
      <c r="BM241" s="171" t="s">
        <v>1567</v>
      </c>
    </row>
    <row r="242" spans="1:65" s="2" customFormat="1" ht="16.5" customHeight="1">
      <c r="A242" s="29"/>
      <c r="B242" s="158"/>
      <c r="C242" s="159" t="s">
        <v>549</v>
      </c>
      <c r="D242" s="159" t="s">
        <v>199</v>
      </c>
      <c r="E242" s="160" t="s">
        <v>405</v>
      </c>
      <c r="F242" s="161" t="s">
        <v>406</v>
      </c>
      <c r="G242" s="162" t="s">
        <v>208</v>
      </c>
      <c r="H242" s="163">
        <v>513.89</v>
      </c>
      <c r="I242" s="164"/>
      <c r="J242" s="165">
        <f t="shared" si="40"/>
        <v>0</v>
      </c>
      <c r="K242" s="166"/>
      <c r="L242" s="30"/>
      <c r="M242" s="167" t="s">
        <v>1</v>
      </c>
      <c r="N242" s="168" t="s">
        <v>45</v>
      </c>
      <c r="O242" s="55"/>
      <c r="P242" s="169">
        <f t="shared" si="41"/>
        <v>0</v>
      </c>
      <c r="Q242" s="169">
        <v>4.0000000000000003E-5</v>
      </c>
      <c r="R242" s="169">
        <f t="shared" si="42"/>
        <v>2.05556E-2</v>
      </c>
      <c r="S242" s="169">
        <v>0</v>
      </c>
      <c r="T242" s="170">
        <f t="shared" si="4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71" t="s">
        <v>203</v>
      </c>
      <c r="AT242" s="171" t="s">
        <v>199</v>
      </c>
      <c r="AU242" s="171" t="s">
        <v>204</v>
      </c>
      <c r="AY242" s="14" t="s">
        <v>196</v>
      </c>
      <c r="BE242" s="172">
        <f t="shared" si="44"/>
        <v>0</v>
      </c>
      <c r="BF242" s="172">
        <f t="shared" si="45"/>
        <v>0</v>
      </c>
      <c r="BG242" s="172">
        <f t="shared" si="46"/>
        <v>0</v>
      </c>
      <c r="BH242" s="172">
        <f t="shared" si="47"/>
        <v>0</v>
      </c>
      <c r="BI242" s="172">
        <f t="shared" si="48"/>
        <v>0</v>
      </c>
      <c r="BJ242" s="14" t="s">
        <v>204</v>
      </c>
      <c r="BK242" s="172">
        <f t="shared" si="49"/>
        <v>0</v>
      </c>
      <c r="BL242" s="14" t="s">
        <v>203</v>
      </c>
      <c r="BM242" s="171" t="s">
        <v>1568</v>
      </c>
    </row>
    <row r="243" spans="1:65" s="2" customFormat="1" ht="16.5" customHeight="1">
      <c r="A243" s="29"/>
      <c r="B243" s="158"/>
      <c r="C243" s="159" t="s">
        <v>553</v>
      </c>
      <c r="D243" s="159" t="s">
        <v>199</v>
      </c>
      <c r="E243" s="160" t="s">
        <v>410</v>
      </c>
      <c r="F243" s="161" t="s">
        <v>411</v>
      </c>
      <c r="G243" s="162" t="s">
        <v>208</v>
      </c>
      <c r="H243" s="163">
        <v>14.968999999999999</v>
      </c>
      <c r="I243" s="164"/>
      <c r="J243" s="165">
        <f t="shared" si="40"/>
        <v>0</v>
      </c>
      <c r="K243" s="166"/>
      <c r="L243" s="30"/>
      <c r="M243" s="167" t="s">
        <v>1</v>
      </c>
      <c r="N243" s="168" t="s">
        <v>45</v>
      </c>
      <c r="O243" s="55"/>
      <c r="P243" s="169">
        <f t="shared" si="41"/>
        <v>0</v>
      </c>
      <c r="Q243" s="169">
        <v>1.6000000000000001E-4</v>
      </c>
      <c r="R243" s="169">
        <f t="shared" si="42"/>
        <v>2.3950400000000002E-3</v>
      </c>
      <c r="S243" s="169">
        <v>0</v>
      </c>
      <c r="T243" s="170">
        <f t="shared" si="43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71" t="s">
        <v>203</v>
      </c>
      <c r="AT243" s="171" t="s">
        <v>199</v>
      </c>
      <c r="AU243" s="171" t="s">
        <v>204</v>
      </c>
      <c r="AY243" s="14" t="s">
        <v>196</v>
      </c>
      <c r="BE243" s="172">
        <f t="shared" si="44"/>
        <v>0</v>
      </c>
      <c r="BF243" s="172">
        <f t="shared" si="45"/>
        <v>0</v>
      </c>
      <c r="BG243" s="172">
        <f t="shared" si="46"/>
        <v>0</v>
      </c>
      <c r="BH243" s="172">
        <f t="shared" si="47"/>
        <v>0</v>
      </c>
      <c r="BI243" s="172">
        <f t="shared" si="48"/>
        <v>0</v>
      </c>
      <c r="BJ243" s="14" t="s">
        <v>204</v>
      </c>
      <c r="BK243" s="172">
        <f t="shared" si="49"/>
        <v>0</v>
      </c>
      <c r="BL243" s="14" t="s">
        <v>203</v>
      </c>
      <c r="BM243" s="171" t="s">
        <v>1569</v>
      </c>
    </row>
    <row r="244" spans="1:65" s="2" customFormat="1" ht="16.5" customHeight="1">
      <c r="A244" s="29"/>
      <c r="B244" s="158"/>
      <c r="C244" s="159" t="s">
        <v>555</v>
      </c>
      <c r="D244" s="159" t="s">
        <v>199</v>
      </c>
      <c r="E244" s="160" t="s">
        <v>414</v>
      </c>
      <c r="F244" s="161" t="s">
        <v>415</v>
      </c>
      <c r="G244" s="162" t="s">
        <v>208</v>
      </c>
      <c r="H244" s="163">
        <v>1047.088</v>
      </c>
      <c r="I244" s="164"/>
      <c r="J244" s="165">
        <f t="shared" si="40"/>
        <v>0</v>
      </c>
      <c r="K244" s="166"/>
      <c r="L244" s="30"/>
      <c r="M244" s="167" t="s">
        <v>1</v>
      </c>
      <c r="N244" s="168" t="s">
        <v>45</v>
      </c>
      <c r="O244" s="55"/>
      <c r="P244" s="169">
        <f t="shared" si="41"/>
        <v>0</v>
      </c>
      <c r="Q244" s="169">
        <v>2.0000000000000001E-4</v>
      </c>
      <c r="R244" s="169">
        <f t="shared" si="42"/>
        <v>0.20941760000000001</v>
      </c>
      <c r="S244" s="169">
        <v>0</v>
      </c>
      <c r="T244" s="170">
        <f t="shared" si="43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71" t="s">
        <v>203</v>
      </c>
      <c r="AT244" s="171" t="s">
        <v>199</v>
      </c>
      <c r="AU244" s="171" t="s">
        <v>204</v>
      </c>
      <c r="AY244" s="14" t="s">
        <v>196</v>
      </c>
      <c r="BE244" s="172">
        <f t="shared" si="44"/>
        <v>0</v>
      </c>
      <c r="BF244" s="172">
        <f t="shared" si="45"/>
        <v>0</v>
      </c>
      <c r="BG244" s="172">
        <f t="shared" si="46"/>
        <v>0</v>
      </c>
      <c r="BH244" s="172">
        <f t="shared" si="47"/>
        <v>0</v>
      </c>
      <c r="BI244" s="172">
        <f t="shared" si="48"/>
        <v>0</v>
      </c>
      <c r="BJ244" s="14" t="s">
        <v>204</v>
      </c>
      <c r="BK244" s="172">
        <f t="shared" si="49"/>
        <v>0</v>
      </c>
      <c r="BL244" s="14" t="s">
        <v>203</v>
      </c>
      <c r="BM244" s="171" t="s">
        <v>1570</v>
      </c>
    </row>
    <row r="245" spans="1:65" s="2" customFormat="1" ht="16.5" customHeight="1">
      <c r="A245" s="29"/>
      <c r="B245" s="158"/>
      <c r="C245" s="159" t="s">
        <v>559</v>
      </c>
      <c r="D245" s="159" t="s">
        <v>199</v>
      </c>
      <c r="E245" s="160" t="s">
        <v>418</v>
      </c>
      <c r="F245" s="161" t="s">
        <v>419</v>
      </c>
      <c r="G245" s="162" t="s">
        <v>208</v>
      </c>
      <c r="H245" s="163">
        <v>148.541</v>
      </c>
      <c r="I245" s="164"/>
      <c r="J245" s="165">
        <f t="shared" si="40"/>
        <v>0</v>
      </c>
      <c r="K245" s="166"/>
      <c r="L245" s="30"/>
      <c r="M245" s="167" t="s">
        <v>1</v>
      </c>
      <c r="N245" s="168" t="s">
        <v>45</v>
      </c>
      <c r="O245" s="55"/>
      <c r="P245" s="169">
        <f t="shared" si="41"/>
        <v>0</v>
      </c>
      <c r="Q245" s="169">
        <v>6.0000000000000002E-5</v>
      </c>
      <c r="R245" s="169">
        <f t="shared" si="42"/>
        <v>8.9124600000000005E-3</v>
      </c>
      <c r="S245" s="169">
        <v>0</v>
      </c>
      <c r="T245" s="170">
        <f t="shared" si="43"/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71" t="s">
        <v>203</v>
      </c>
      <c r="AT245" s="171" t="s">
        <v>199</v>
      </c>
      <c r="AU245" s="171" t="s">
        <v>204</v>
      </c>
      <c r="AY245" s="14" t="s">
        <v>196</v>
      </c>
      <c r="BE245" s="172">
        <f t="shared" si="44"/>
        <v>0</v>
      </c>
      <c r="BF245" s="172">
        <f t="shared" si="45"/>
        <v>0</v>
      </c>
      <c r="BG245" s="172">
        <f t="shared" si="46"/>
        <v>0</v>
      </c>
      <c r="BH245" s="172">
        <f t="shared" si="47"/>
        <v>0</v>
      </c>
      <c r="BI245" s="172">
        <f t="shared" si="48"/>
        <v>0</v>
      </c>
      <c r="BJ245" s="14" t="s">
        <v>204</v>
      </c>
      <c r="BK245" s="172">
        <f t="shared" si="49"/>
        <v>0</v>
      </c>
      <c r="BL245" s="14" t="s">
        <v>203</v>
      </c>
      <c r="BM245" s="171" t="s">
        <v>1571</v>
      </c>
    </row>
    <row r="246" spans="1:65" s="2" customFormat="1" ht="16.5" customHeight="1">
      <c r="A246" s="29"/>
      <c r="B246" s="158"/>
      <c r="C246" s="159" t="s">
        <v>561</v>
      </c>
      <c r="D246" s="159" t="s">
        <v>199</v>
      </c>
      <c r="E246" s="160" t="s">
        <v>422</v>
      </c>
      <c r="F246" s="161" t="s">
        <v>423</v>
      </c>
      <c r="G246" s="162" t="s">
        <v>208</v>
      </c>
      <c r="H246" s="163">
        <v>5060.3980000000001</v>
      </c>
      <c r="I246" s="164"/>
      <c r="J246" s="165">
        <f t="shared" si="40"/>
        <v>0</v>
      </c>
      <c r="K246" s="166"/>
      <c r="L246" s="30"/>
      <c r="M246" s="167" t="s">
        <v>1</v>
      </c>
      <c r="N246" s="168" t="s">
        <v>45</v>
      </c>
      <c r="O246" s="55"/>
      <c r="P246" s="169">
        <f t="shared" si="41"/>
        <v>0</v>
      </c>
      <c r="Q246" s="169">
        <v>6.0000000000000002E-5</v>
      </c>
      <c r="R246" s="169">
        <f t="shared" si="42"/>
        <v>0.30362388000000001</v>
      </c>
      <c r="S246" s="169">
        <v>0</v>
      </c>
      <c r="T246" s="170">
        <f t="shared" si="43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71" t="s">
        <v>203</v>
      </c>
      <c r="AT246" s="171" t="s">
        <v>199</v>
      </c>
      <c r="AU246" s="171" t="s">
        <v>204</v>
      </c>
      <c r="AY246" s="14" t="s">
        <v>196</v>
      </c>
      <c r="BE246" s="172">
        <f t="shared" si="44"/>
        <v>0</v>
      </c>
      <c r="BF246" s="172">
        <f t="shared" si="45"/>
        <v>0</v>
      </c>
      <c r="BG246" s="172">
        <f t="shared" si="46"/>
        <v>0</v>
      </c>
      <c r="BH246" s="172">
        <f t="shared" si="47"/>
        <v>0</v>
      </c>
      <c r="BI246" s="172">
        <f t="shared" si="48"/>
        <v>0</v>
      </c>
      <c r="BJ246" s="14" t="s">
        <v>204</v>
      </c>
      <c r="BK246" s="172">
        <f t="shared" si="49"/>
        <v>0</v>
      </c>
      <c r="BL246" s="14" t="s">
        <v>203</v>
      </c>
      <c r="BM246" s="171" t="s">
        <v>1572</v>
      </c>
    </row>
    <row r="247" spans="1:65" s="2" customFormat="1" ht="16.5" customHeight="1">
      <c r="A247" s="29"/>
      <c r="B247" s="158"/>
      <c r="C247" s="159" t="s">
        <v>565</v>
      </c>
      <c r="D247" s="159" t="s">
        <v>199</v>
      </c>
      <c r="E247" s="160" t="s">
        <v>422</v>
      </c>
      <c r="F247" s="161" t="s">
        <v>423</v>
      </c>
      <c r="G247" s="162" t="s">
        <v>208</v>
      </c>
      <c r="H247" s="163">
        <v>649.40099999999995</v>
      </c>
      <c r="I247" s="164"/>
      <c r="J247" s="165">
        <f t="shared" si="40"/>
        <v>0</v>
      </c>
      <c r="K247" s="166"/>
      <c r="L247" s="30"/>
      <c r="M247" s="167" t="s">
        <v>1</v>
      </c>
      <c r="N247" s="168" t="s">
        <v>45</v>
      </c>
      <c r="O247" s="55"/>
      <c r="P247" s="169">
        <f t="shared" si="41"/>
        <v>0</v>
      </c>
      <c r="Q247" s="169">
        <v>6.0000000000000002E-5</v>
      </c>
      <c r="R247" s="169">
        <f t="shared" si="42"/>
        <v>3.8964059999999995E-2</v>
      </c>
      <c r="S247" s="169">
        <v>0</v>
      </c>
      <c r="T247" s="170">
        <f t="shared" si="43"/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71" t="s">
        <v>203</v>
      </c>
      <c r="AT247" s="171" t="s">
        <v>199</v>
      </c>
      <c r="AU247" s="171" t="s">
        <v>204</v>
      </c>
      <c r="AY247" s="14" t="s">
        <v>196</v>
      </c>
      <c r="BE247" s="172">
        <f t="shared" si="44"/>
        <v>0</v>
      </c>
      <c r="BF247" s="172">
        <f t="shared" si="45"/>
        <v>0</v>
      </c>
      <c r="BG247" s="172">
        <f t="shared" si="46"/>
        <v>0</v>
      </c>
      <c r="BH247" s="172">
        <f t="shared" si="47"/>
        <v>0</v>
      </c>
      <c r="BI247" s="172">
        <f t="shared" si="48"/>
        <v>0</v>
      </c>
      <c r="BJ247" s="14" t="s">
        <v>204</v>
      </c>
      <c r="BK247" s="172">
        <f t="shared" si="49"/>
        <v>0</v>
      </c>
      <c r="BL247" s="14" t="s">
        <v>203</v>
      </c>
      <c r="BM247" s="171" t="s">
        <v>1573</v>
      </c>
    </row>
    <row r="248" spans="1:65" s="2" customFormat="1" ht="16.5" customHeight="1">
      <c r="A248" s="29"/>
      <c r="B248" s="158"/>
      <c r="C248" s="159" t="s">
        <v>567</v>
      </c>
      <c r="D248" s="159" t="s">
        <v>199</v>
      </c>
      <c r="E248" s="160" t="s">
        <v>1574</v>
      </c>
      <c r="F248" s="161" t="s">
        <v>1575</v>
      </c>
      <c r="G248" s="162" t="s">
        <v>208</v>
      </c>
      <c r="H248" s="163">
        <v>501.17599999999999</v>
      </c>
      <c r="I248" s="164"/>
      <c r="J248" s="165">
        <f t="shared" si="40"/>
        <v>0</v>
      </c>
      <c r="K248" s="166"/>
      <c r="L248" s="30"/>
      <c r="M248" s="167" t="s">
        <v>1</v>
      </c>
      <c r="N248" s="168" t="s">
        <v>45</v>
      </c>
      <c r="O248" s="55"/>
      <c r="P248" s="169">
        <f t="shared" si="41"/>
        <v>0</v>
      </c>
      <c r="Q248" s="169">
        <v>0</v>
      </c>
      <c r="R248" s="169">
        <f t="shared" si="42"/>
        <v>0</v>
      </c>
      <c r="S248" s="169">
        <v>0</v>
      </c>
      <c r="T248" s="170">
        <f t="shared" si="43"/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71" t="s">
        <v>203</v>
      </c>
      <c r="AT248" s="171" t="s">
        <v>199</v>
      </c>
      <c r="AU248" s="171" t="s">
        <v>204</v>
      </c>
      <c r="AY248" s="14" t="s">
        <v>196</v>
      </c>
      <c r="BE248" s="172">
        <f t="shared" si="44"/>
        <v>0</v>
      </c>
      <c r="BF248" s="172">
        <f t="shared" si="45"/>
        <v>0</v>
      </c>
      <c r="BG248" s="172">
        <f t="shared" si="46"/>
        <v>0</v>
      </c>
      <c r="BH248" s="172">
        <f t="shared" si="47"/>
        <v>0</v>
      </c>
      <c r="BI248" s="172">
        <f t="shared" si="48"/>
        <v>0</v>
      </c>
      <c r="BJ248" s="14" t="s">
        <v>204</v>
      </c>
      <c r="BK248" s="172">
        <f t="shared" si="49"/>
        <v>0</v>
      </c>
      <c r="BL248" s="14" t="s">
        <v>203</v>
      </c>
      <c r="BM248" s="171" t="s">
        <v>1576</v>
      </c>
    </row>
    <row r="249" spans="1:65" s="2" customFormat="1" ht="16.5" customHeight="1">
      <c r="A249" s="29"/>
      <c r="B249" s="158"/>
      <c r="C249" s="159" t="s">
        <v>571</v>
      </c>
      <c r="D249" s="159" t="s">
        <v>199</v>
      </c>
      <c r="E249" s="160" t="s">
        <v>428</v>
      </c>
      <c r="F249" s="161" t="s">
        <v>429</v>
      </c>
      <c r="G249" s="162" t="s">
        <v>222</v>
      </c>
      <c r="H249" s="163">
        <v>104.995</v>
      </c>
      <c r="I249" s="164"/>
      <c r="J249" s="165">
        <f t="shared" si="40"/>
        <v>0</v>
      </c>
      <c r="K249" s="166"/>
      <c r="L249" s="30"/>
      <c r="M249" s="167" t="s">
        <v>1</v>
      </c>
      <c r="N249" s="168" t="s">
        <v>45</v>
      </c>
      <c r="O249" s="55"/>
      <c r="P249" s="169">
        <f t="shared" si="41"/>
        <v>0</v>
      </c>
      <c r="Q249" s="169">
        <v>3.0000000000000001E-5</v>
      </c>
      <c r="R249" s="169">
        <f t="shared" si="42"/>
        <v>3.14985E-3</v>
      </c>
      <c r="S249" s="169">
        <v>0</v>
      </c>
      <c r="T249" s="170">
        <f t="shared" si="43"/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71" t="s">
        <v>203</v>
      </c>
      <c r="AT249" s="171" t="s">
        <v>199</v>
      </c>
      <c r="AU249" s="171" t="s">
        <v>204</v>
      </c>
      <c r="AY249" s="14" t="s">
        <v>196</v>
      </c>
      <c r="BE249" s="172">
        <f t="shared" si="44"/>
        <v>0</v>
      </c>
      <c r="BF249" s="172">
        <f t="shared" si="45"/>
        <v>0</v>
      </c>
      <c r="BG249" s="172">
        <f t="shared" si="46"/>
        <v>0</v>
      </c>
      <c r="BH249" s="172">
        <f t="shared" si="47"/>
        <v>0</v>
      </c>
      <c r="BI249" s="172">
        <f t="shared" si="48"/>
        <v>0</v>
      </c>
      <c r="BJ249" s="14" t="s">
        <v>204</v>
      </c>
      <c r="BK249" s="172">
        <f t="shared" si="49"/>
        <v>0</v>
      </c>
      <c r="BL249" s="14" t="s">
        <v>203</v>
      </c>
      <c r="BM249" s="171" t="s">
        <v>1577</v>
      </c>
    </row>
    <row r="250" spans="1:65" s="2" customFormat="1" ht="16.5" customHeight="1">
      <c r="A250" s="29"/>
      <c r="B250" s="158"/>
      <c r="C250" s="173" t="s">
        <v>575</v>
      </c>
      <c r="D250" s="173" t="s">
        <v>214</v>
      </c>
      <c r="E250" s="174" t="s">
        <v>1578</v>
      </c>
      <c r="F250" s="175" t="s">
        <v>1579</v>
      </c>
      <c r="G250" s="176" t="s">
        <v>222</v>
      </c>
      <c r="H250" s="177">
        <v>22.239000000000001</v>
      </c>
      <c r="I250" s="178"/>
      <c r="J250" s="179">
        <f t="shared" si="40"/>
        <v>0</v>
      </c>
      <c r="K250" s="180"/>
      <c r="L250" s="181"/>
      <c r="M250" s="182" t="s">
        <v>1</v>
      </c>
      <c r="N250" s="183" t="s">
        <v>45</v>
      </c>
      <c r="O250" s="55"/>
      <c r="P250" s="169">
        <f t="shared" si="41"/>
        <v>0</v>
      </c>
      <c r="Q250" s="169">
        <v>2.5999999999999998E-4</v>
      </c>
      <c r="R250" s="169">
        <f t="shared" si="42"/>
        <v>5.7821399999999998E-3</v>
      </c>
      <c r="S250" s="169">
        <v>0</v>
      </c>
      <c r="T250" s="170">
        <f t="shared" si="43"/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71" t="s">
        <v>217</v>
      </c>
      <c r="AT250" s="171" t="s">
        <v>214</v>
      </c>
      <c r="AU250" s="171" t="s">
        <v>204</v>
      </c>
      <c r="AY250" s="14" t="s">
        <v>196</v>
      </c>
      <c r="BE250" s="172">
        <f t="shared" si="44"/>
        <v>0</v>
      </c>
      <c r="BF250" s="172">
        <f t="shared" si="45"/>
        <v>0</v>
      </c>
      <c r="BG250" s="172">
        <f t="shared" si="46"/>
        <v>0</v>
      </c>
      <c r="BH250" s="172">
        <f t="shared" si="47"/>
        <v>0</v>
      </c>
      <c r="BI250" s="172">
        <f t="shared" si="48"/>
        <v>0</v>
      </c>
      <c r="BJ250" s="14" t="s">
        <v>204</v>
      </c>
      <c r="BK250" s="172">
        <f t="shared" si="49"/>
        <v>0</v>
      </c>
      <c r="BL250" s="14" t="s">
        <v>203</v>
      </c>
      <c r="BM250" s="171" t="s">
        <v>1580</v>
      </c>
    </row>
    <row r="251" spans="1:65" s="2" customFormat="1" ht="16.5" customHeight="1">
      <c r="A251" s="29"/>
      <c r="B251" s="158"/>
      <c r="C251" s="173" t="s">
        <v>577</v>
      </c>
      <c r="D251" s="173" t="s">
        <v>214</v>
      </c>
      <c r="E251" s="174" t="s">
        <v>1581</v>
      </c>
      <c r="F251" s="175" t="s">
        <v>1582</v>
      </c>
      <c r="G251" s="176" t="s">
        <v>222</v>
      </c>
      <c r="H251" s="177">
        <v>88.006</v>
      </c>
      <c r="I251" s="178"/>
      <c r="J251" s="179">
        <f t="shared" si="40"/>
        <v>0</v>
      </c>
      <c r="K251" s="180"/>
      <c r="L251" s="181"/>
      <c r="M251" s="182" t="s">
        <v>1</v>
      </c>
      <c r="N251" s="183" t="s">
        <v>45</v>
      </c>
      <c r="O251" s="55"/>
      <c r="P251" s="169">
        <f t="shared" si="41"/>
        <v>0</v>
      </c>
      <c r="Q251" s="169">
        <v>5.0000000000000001E-4</v>
      </c>
      <c r="R251" s="169">
        <f t="shared" si="42"/>
        <v>4.4003E-2</v>
      </c>
      <c r="S251" s="169">
        <v>0</v>
      </c>
      <c r="T251" s="170">
        <f t="shared" si="43"/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71" t="s">
        <v>217</v>
      </c>
      <c r="AT251" s="171" t="s">
        <v>214</v>
      </c>
      <c r="AU251" s="171" t="s">
        <v>204</v>
      </c>
      <c r="AY251" s="14" t="s">
        <v>196</v>
      </c>
      <c r="BE251" s="172">
        <f t="shared" si="44"/>
        <v>0</v>
      </c>
      <c r="BF251" s="172">
        <f t="shared" si="45"/>
        <v>0</v>
      </c>
      <c r="BG251" s="172">
        <f t="shared" si="46"/>
        <v>0</v>
      </c>
      <c r="BH251" s="172">
        <f t="shared" si="47"/>
        <v>0</v>
      </c>
      <c r="BI251" s="172">
        <f t="shared" si="48"/>
        <v>0</v>
      </c>
      <c r="BJ251" s="14" t="s">
        <v>204</v>
      </c>
      <c r="BK251" s="172">
        <f t="shared" si="49"/>
        <v>0</v>
      </c>
      <c r="BL251" s="14" t="s">
        <v>203</v>
      </c>
      <c r="BM251" s="171" t="s">
        <v>1583</v>
      </c>
    </row>
    <row r="252" spans="1:65" s="2" customFormat="1" ht="16.5" customHeight="1">
      <c r="A252" s="29"/>
      <c r="B252" s="158"/>
      <c r="C252" s="159" t="s">
        <v>581</v>
      </c>
      <c r="D252" s="159" t="s">
        <v>199</v>
      </c>
      <c r="E252" s="160" t="s">
        <v>428</v>
      </c>
      <c r="F252" s="161" t="s">
        <v>429</v>
      </c>
      <c r="G252" s="162" t="s">
        <v>222</v>
      </c>
      <c r="H252" s="163">
        <v>375.88</v>
      </c>
      <c r="I252" s="164"/>
      <c r="J252" s="165">
        <f t="shared" si="40"/>
        <v>0</v>
      </c>
      <c r="K252" s="166"/>
      <c r="L252" s="30"/>
      <c r="M252" s="167" t="s">
        <v>1</v>
      </c>
      <c r="N252" s="168" t="s">
        <v>45</v>
      </c>
      <c r="O252" s="55"/>
      <c r="P252" s="169">
        <f t="shared" si="41"/>
        <v>0</v>
      </c>
      <c r="Q252" s="169">
        <v>3.0000000000000001E-5</v>
      </c>
      <c r="R252" s="169">
        <f t="shared" si="42"/>
        <v>1.1276400000000001E-2</v>
      </c>
      <c r="S252" s="169">
        <v>0</v>
      </c>
      <c r="T252" s="170">
        <f t="shared" si="43"/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71" t="s">
        <v>203</v>
      </c>
      <c r="AT252" s="171" t="s">
        <v>199</v>
      </c>
      <c r="AU252" s="171" t="s">
        <v>204</v>
      </c>
      <c r="AY252" s="14" t="s">
        <v>196</v>
      </c>
      <c r="BE252" s="172">
        <f t="shared" si="44"/>
        <v>0</v>
      </c>
      <c r="BF252" s="172">
        <f t="shared" si="45"/>
        <v>0</v>
      </c>
      <c r="BG252" s="172">
        <f t="shared" si="46"/>
        <v>0</v>
      </c>
      <c r="BH252" s="172">
        <f t="shared" si="47"/>
        <v>0</v>
      </c>
      <c r="BI252" s="172">
        <f t="shared" si="48"/>
        <v>0</v>
      </c>
      <c r="BJ252" s="14" t="s">
        <v>204</v>
      </c>
      <c r="BK252" s="172">
        <f t="shared" si="49"/>
        <v>0</v>
      </c>
      <c r="BL252" s="14" t="s">
        <v>203</v>
      </c>
      <c r="BM252" s="171" t="s">
        <v>1584</v>
      </c>
    </row>
    <row r="253" spans="1:65" s="2" customFormat="1" ht="16.5" customHeight="1">
      <c r="A253" s="29"/>
      <c r="B253" s="158"/>
      <c r="C253" s="173" t="s">
        <v>585</v>
      </c>
      <c r="D253" s="173" t="s">
        <v>214</v>
      </c>
      <c r="E253" s="174" t="s">
        <v>432</v>
      </c>
      <c r="F253" s="175" t="s">
        <v>433</v>
      </c>
      <c r="G253" s="176" t="s">
        <v>222</v>
      </c>
      <c r="H253" s="177">
        <v>394.67399999999998</v>
      </c>
      <c r="I253" s="178"/>
      <c r="J253" s="179">
        <f t="shared" si="40"/>
        <v>0</v>
      </c>
      <c r="K253" s="180"/>
      <c r="L253" s="181"/>
      <c r="M253" s="182" t="s">
        <v>1</v>
      </c>
      <c r="N253" s="183" t="s">
        <v>45</v>
      </c>
      <c r="O253" s="55"/>
      <c r="P253" s="169">
        <f t="shared" si="41"/>
        <v>0</v>
      </c>
      <c r="Q253" s="169">
        <v>2.2000000000000001E-4</v>
      </c>
      <c r="R253" s="169">
        <f t="shared" si="42"/>
        <v>8.6828279999999994E-2</v>
      </c>
      <c r="S253" s="169">
        <v>0</v>
      </c>
      <c r="T253" s="170">
        <f t="shared" si="43"/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71" t="s">
        <v>217</v>
      </c>
      <c r="AT253" s="171" t="s">
        <v>214</v>
      </c>
      <c r="AU253" s="171" t="s">
        <v>204</v>
      </c>
      <c r="AY253" s="14" t="s">
        <v>196</v>
      </c>
      <c r="BE253" s="172">
        <f t="shared" si="44"/>
        <v>0</v>
      </c>
      <c r="BF253" s="172">
        <f t="shared" si="45"/>
        <v>0</v>
      </c>
      <c r="BG253" s="172">
        <f t="shared" si="46"/>
        <v>0</v>
      </c>
      <c r="BH253" s="172">
        <f t="shared" si="47"/>
        <v>0</v>
      </c>
      <c r="BI253" s="172">
        <f t="shared" si="48"/>
        <v>0</v>
      </c>
      <c r="BJ253" s="14" t="s">
        <v>204</v>
      </c>
      <c r="BK253" s="172">
        <f t="shared" si="49"/>
        <v>0</v>
      </c>
      <c r="BL253" s="14" t="s">
        <v>203</v>
      </c>
      <c r="BM253" s="171" t="s">
        <v>1585</v>
      </c>
    </row>
    <row r="254" spans="1:65" s="2" customFormat="1" ht="16.5" customHeight="1">
      <c r="A254" s="29"/>
      <c r="B254" s="158"/>
      <c r="C254" s="159" t="s">
        <v>589</v>
      </c>
      <c r="D254" s="159" t="s">
        <v>199</v>
      </c>
      <c r="E254" s="160" t="s">
        <v>436</v>
      </c>
      <c r="F254" s="161" t="s">
        <v>437</v>
      </c>
      <c r="G254" s="162" t="s">
        <v>222</v>
      </c>
      <c r="H254" s="163">
        <v>1125.42</v>
      </c>
      <c r="I254" s="164"/>
      <c r="J254" s="165">
        <f t="shared" si="40"/>
        <v>0</v>
      </c>
      <c r="K254" s="166"/>
      <c r="L254" s="30"/>
      <c r="M254" s="167" t="s">
        <v>1</v>
      </c>
      <c r="N254" s="168" t="s">
        <v>45</v>
      </c>
      <c r="O254" s="55"/>
      <c r="P254" s="169">
        <f t="shared" si="41"/>
        <v>0</v>
      </c>
      <c r="Q254" s="169">
        <v>0</v>
      </c>
      <c r="R254" s="169">
        <f t="shared" si="42"/>
        <v>0</v>
      </c>
      <c r="S254" s="169">
        <v>0</v>
      </c>
      <c r="T254" s="170">
        <f t="shared" si="43"/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71" t="s">
        <v>203</v>
      </c>
      <c r="AT254" s="171" t="s">
        <v>199</v>
      </c>
      <c r="AU254" s="171" t="s">
        <v>204</v>
      </c>
      <c r="AY254" s="14" t="s">
        <v>196</v>
      </c>
      <c r="BE254" s="172">
        <f t="shared" si="44"/>
        <v>0</v>
      </c>
      <c r="BF254" s="172">
        <f t="shared" si="45"/>
        <v>0</v>
      </c>
      <c r="BG254" s="172">
        <f t="shared" si="46"/>
        <v>0</v>
      </c>
      <c r="BH254" s="172">
        <f t="shared" si="47"/>
        <v>0</v>
      </c>
      <c r="BI254" s="172">
        <f t="shared" si="48"/>
        <v>0</v>
      </c>
      <c r="BJ254" s="14" t="s">
        <v>204</v>
      </c>
      <c r="BK254" s="172">
        <f t="shared" si="49"/>
        <v>0</v>
      </c>
      <c r="BL254" s="14" t="s">
        <v>203</v>
      </c>
      <c r="BM254" s="171" t="s">
        <v>1586</v>
      </c>
    </row>
    <row r="255" spans="1:65" s="2" customFormat="1" ht="16.5" customHeight="1">
      <c r="A255" s="29"/>
      <c r="B255" s="158"/>
      <c r="C255" s="173" t="s">
        <v>593</v>
      </c>
      <c r="D255" s="173" t="s">
        <v>214</v>
      </c>
      <c r="E255" s="174" t="s">
        <v>440</v>
      </c>
      <c r="F255" s="175" t="s">
        <v>441</v>
      </c>
      <c r="G255" s="176" t="s">
        <v>222</v>
      </c>
      <c r="H255" s="177">
        <v>1181.691</v>
      </c>
      <c r="I255" s="178"/>
      <c r="J255" s="179">
        <f t="shared" si="40"/>
        <v>0</v>
      </c>
      <c r="K255" s="180"/>
      <c r="L255" s="181"/>
      <c r="M255" s="182" t="s">
        <v>1</v>
      </c>
      <c r="N255" s="183" t="s">
        <v>45</v>
      </c>
      <c r="O255" s="55"/>
      <c r="P255" s="169">
        <f t="shared" si="41"/>
        <v>0</v>
      </c>
      <c r="Q255" s="169">
        <v>2.9999999999999997E-4</v>
      </c>
      <c r="R255" s="169">
        <f t="shared" si="42"/>
        <v>0.35450729999999997</v>
      </c>
      <c r="S255" s="169">
        <v>0</v>
      </c>
      <c r="T255" s="170">
        <f t="shared" si="43"/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71" t="s">
        <v>217</v>
      </c>
      <c r="AT255" s="171" t="s">
        <v>214</v>
      </c>
      <c r="AU255" s="171" t="s">
        <v>204</v>
      </c>
      <c r="AY255" s="14" t="s">
        <v>196</v>
      </c>
      <c r="BE255" s="172">
        <f t="shared" si="44"/>
        <v>0</v>
      </c>
      <c r="BF255" s="172">
        <f t="shared" si="45"/>
        <v>0</v>
      </c>
      <c r="BG255" s="172">
        <f t="shared" si="46"/>
        <v>0</v>
      </c>
      <c r="BH255" s="172">
        <f t="shared" si="47"/>
        <v>0</v>
      </c>
      <c r="BI255" s="172">
        <f t="shared" si="48"/>
        <v>0</v>
      </c>
      <c r="BJ255" s="14" t="s">
        <v>204</v>
      </c>
      <c r="BK255" s="172">
        <f t="shared" si="49"/>
        <v>0</v>
      </c>
      <c r="BL255" s="14" t="s">
        <v>203</v>
      </c>
      <c r="BM255" s="171" t="s">
        <v>1587</v>
      </c>
    </row>
    <row r="256" spans="1:65" s="2" customFormat="1" ht="16.5" customHeight="1">
      <c r="A256" s="29"/>
      <c r="B256" s="158"/>
      <c r="C256" s="159" t="s">
        <v>595</v>
      </c>
      <c r="D256" s="159" t="s">
        <v>199</v>
      </c>
      <c r="E256" s="160" t="s">
        <v>436</v>
      </c>
      <c r="F256" s="161" t="s">
        <v>437</v>
      </c>
      <c r="G256" s="162" t="s">
        <v>222</v>
      </c>
      <c r="H256" s="163">
        <v>13.54</v>
      </c>
      <c r="I256" s="164"/>
      <c r="J256" s="165">
        <f t="shared" si="40"/>
        <v>0</v>
      </c>
      <c r="K256" s="166"/>
      <c r="L256" s="30"/>
      <c r="M256" s="167" t="s">
        <v>1</v>
      </c>
      <c r="N256" s="168" t="s">
        <v>45</v>
      </c>
      <c r="O256" s="55"/>
      <c r="P256" s="169">
        <f t="shared" si="41"/>
        <v>0</v>
      </c>
      <c r="Q256" s="169">
        <v>0</v>
      </c>
      <c r="R256" s="169">
        <f t="shared" si="42"/>
        <v>0</v>
      </c>
      <c r="S256" s="169">
        <v>0</v>
      </c>
      <c r="T256" s="170">
        <f t="shared" si="43"/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71" t="s">
        <v>203</v>
      </c>
      <c r="AT256" s="171" t="s">
        <v>199</v>
      </c>
      <c r="AU256" s="171" t="s">
        <v>204</v>
      </c>
      <c r="AY256" s="14" t="s">
        <v>196</v>
      </c>
      <c r="BE256" s="172">
        <f t="shared" si="44"/>
        <v>0</v>
      </c>
      <c r="BF256" s="172">
        <f t="shared" si="45"/>
        <v>0</v>
      </c>
      <c r="BG256" s="172">
        <f t="shared" si="46"/>
        <v>0</v>
      </c>
      <c r="BH256" s="172">
        <f t="shared" si="47"/>
        <v>0</v>
      </c>
      <c r="BI256" s="172">
        <f t="shared" si="48"/>
        <v>0</v>
      </c>
      <c r="BJ256" s="14" t="s">
        <v>204</v>
      </c>
      <c r="BK256" s="172">
        <f t="shared" si="49"/>
        <v>0</v>
      </c>
      <c r="BL256" s="14" t="s">
        <v>203</v>
      </c>
      <c r="BM256" s="171" t="s">
        <v>1588</v>
      </c>
    </row>
    <row r="257" spans="1:65" s="2" customFormat="1" ht="16.5" customHeight="1">
      <c r="A257" s="29"/>
      <c r="B257" s="158"/>
      <c r="C257" s="173" t="s">
        <v>599</v>
      </c>
      <c r="D257" s="173" t="s">
        <v>214</v>
      </c>
      <c r="E257" s="174" t="s">
        <v>440</v>
      </c>
      <c r="F257" s="175" t="s">
        <v>441</v>
      </c>
      <c r="G257" s="176" t="s">
        <v>222</v>
      </c>
      <c r="H257" s="177">
        <v>14.217000000000001</v>
      </c>
      <c r="I257" s="178"/>
      <c r="J257" s="179">
        <f t="shared" si="40"/>
        <v>0</v>
      </c>
      <c r="K257" s="180"/>
      <c r="L257" s="181"/>
      <c r="M257" s="182" t="s">
        <v>1</v>
      </c>
      <c r="N257" s="183" t="s">
        <v>45</v>
      </c>
      <c r="O257" s="55"/>
      <c r="P257" s="169">
        <f t="shared" si="41"/>
        <v>0</v>
      </c>
      <c r="Q257" s="169">
        <v>2.9999999999999997E-4</v>
      </c>
      <c r="R257" s="169">
        <f t="shared" si="42"/>
        <v>4.2651E-3</v>
      </c>
      <c r="S257" s="169">
        <v>0</v>
      </c>
      <c r="T257" s="170">
        <f t="shared" si="43"/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71" t="s">
        <v>217</v>
      </c>
      <c r="AT257" s="171" t="s">
        <v>214</v>
      </c>
      <c r="AU257" s="171" t="s">
        <v>204</v>
      </c>
      <c r="AY257" s="14" t="s">
        <v>196</v>
      </c>
      <c r="BE257" s="172">
        <f t="shared" si="44"/>
        <v>0</v>
      </c>
      <c r="BF257" s="172">
        <f t="shared" si="45"/>
        <v>0</v>
      </c>
      <c r="BG257" s="172">
        <f t="shared" si="46"/>
        <v>0</v>
      </c>
      <c r="BH257" s="172">
        <f t="shared" si="47"/>
        <v>0</v>
      </c>
      <c r="BI257" s="172">
        <f t="shared" si="48"/>
        <v>0</v>
      </c>
      <c r="BJ257" s="14" t="s">
        <v>204</v>
      </c>
      <c r="BK257" s="172">
        <f t="shared" si="49"/>
        <v>0</v>
      </c>
      <c r="BL257" s="14" t="s">
        <v>203</v>
      </c>
      <c r="BM257" s="171" t="s">
        <v>1589</v>
      </c>
    </row>
    <row r="258" spans="1:65" s="2" customFormat="1" ht="21.75" customHeight="1">
      <c r="A258" s="29"/>
      <c r="B258" s="158"/>
      <c r="C258" s="159" t="s">
        <v>603</v>
      </c>
      <c r="D258" s="159" t="s">
        <v>199</v>
      </c>
      <c r="E258" s="160" t="s">
        <v>448</v>
      </c>
      <c r="F258" s="161" t="s">
        <v>449</v>
      </c>
      <c r="G258" s="162" t="s">
        <v>222</v>
      </c>
      <c r="H258" s="163">
        <v>1541.76</v>
      </c>
      <c r="I258" s="164"/>
      <c r="J258" s="165">
        <f t="shared" si="40"/>
        <v>0</v>
      </c>
      <c r="K258" s="166"/>
      <c r="L258" s="30"/>
      <c r="M258" s="167" t="s">
        <v>1</v>
      </c>
      <c r="N258" s="168" t="s">
        <v>45</v>
      </c>
      <c r="O258" s="55"/>
      <c r="P258" s="169">
        <f t="shared" si="41"/>
        <v>0</v>
      </c>
      <c r="Q258" s="169">
        <v>0</v>
      </c>
      <c r="R258" s="169">
        <f t="shared" si="42"/>
        <v>0</v>
      </c>
      <c r="S258" s="169">
        <v>0</v>
      </c>
      <c r="T258" s="170">
        <f t="shared" si="43"/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71" t="s">
        <v>203</v>
      </c>
      <c r="AT258" s="171" t="s">
        <v>199</v>
      </c>
      <c r="AU258" s="171" t="s">
        <v>204</v>
      </c>
      <c r="AY258" s="14" t="s">
        <v>196</v>
      </c>
      <c r="BE258" s="172">
        <f t="shared" si="44"/>
        <v>0</v>
      </c>
      <c r="BF258" s="172">
        <f t="shared" si="45"/>
        <v>0</v>
      </c>
      <c r="BG258" s="172">
        <f t="shared" si="46"/>
        <v>0</v>
      </c>
      <c r="BH258" s="172">
        <f t="shared" si="47"/>
        <v>0</v>
      </c>
      <c r="BI258" s="172">
        <f t="shared" si="48"/>
        <v>0</v>
      </c>
      <c r="BJ258" s="14" t="s">
        <v>204</v>
      </c>
      <c r="BK258" s="172">
        <f t="shared" si="49"/>
        <v>0</v>
      </c>
      <c r="BL258" s="14" t="s">
        <v>203</v>
      </c>
      <c r="BM258" s="171" t="s">
        <v>1590</v>
      </c>
    </row>
    <row r="259" spans="1:65" s="2" customFormat="1" ht="21.75" customHeight="1">
      <c r="A259" s="29"/>
      <c r="B259" s="158"/>
      <c r="C259" s="159" t="s">
        <v>608</v>
      </c>
      <c r="D259" s="159" t="s">
        <v>199</v>
      </c>
      <c r="E259" s="160" t="s">
        <v>452</v>
      </c>
      <c r="F259" s="161" t="s">
        <v>453</v>
      </c>
      <c r="G259" s="162" t="s">
        <v>208</v>
      </c>
      <c r="H259" s="163">
        <v>180.85599999999999</v>
      </c>
      <c r="I259" s="164"/>
      <c r="J259" s="165">
        <f t="shared" si="40"/>
        <v>0</v>
      </c>
      <c r="K259" s="166"/>
      <c r="L259" s="30"/>
      <c r="M259" s="167" t="s">
        <v>1</v>
      </c>
      <c r="N259" s="168" t="s">
        <v>45</v>
      </c>
      <c r="O259" s="55"/>
      <c r="P259" s="169">
        <f t="shared" si="41"/>
        <v>0</v>
      </c>
      <c r="Q259" s="169">
        <v>6.28E-3</v>
      </c>
      <c r="R259" s="169">
        <f t="shared" si="42"/>
        <v>1.1357756800000001</v>
      </c>
      <c r="S259" s="169">
        <v>0</v>
      </c>
      <c r="T259" s="170">
        <f t="shared" si="43"/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71" t="s">
        <v>203</v>
      </c>
      <c r="AT259" s="171" t="s">
        <v>199</v>
      </c>
      <c r="AU259" s="171" t="s">
        <v>204</v>
      </c>
      <c r="AY259" s="14" t="s">
        <v>196</v>
      </c>
      <c r="BE259" s="172">
        <f t="shared" si="44"/>
        <v>0</v>
      </c>
      <c r="BF259" s="172">
        <f t="shared" si="45"/>
        <v>0</v>
      </c>
      <c r="BG259" s="172">
        <f t="shared" si="46"/>
        <v>0</v>
      </c>
      <c r="BH259" s="172">
        <f t="shared" si="47"/>
        <v>0</v>
      </c>
      <c r="BI259" s="172">
        <f t="shared" si="48"/>
        <v>0</v>
      </c>
      <c r="BJ259" s="14" t="s">
        <v>204</v>
      </c>
      <c r="BK259" s="172">
        <f t="shared" si="49"/>
        <v>0</v>
      </c>
      <c r="BL259" s="14" t="s">
        <v>203</v>
      </c>
      <c r="BM259" s="171" t="s">
        <v>1591</v>
      </c>
    </row>
    <row r="260" spans="1:65" s="2" customFormat="1" ht="21.75" customHeight="1">
      <c r="A260" s="29"/>
      <c r="B260" s="158"/>
      <c r="C260" s="159" t="s">
        <v>612</v>
      </c>
      <c r="D260" s="159" t="s">
        <v>199</v>
      </c>
      <c r="E260" s="160" t="s">
        <v>456</v>
      </c>
      <c r="F260" s="161" t="s">
        <v>1592</v>
      </c>
      <c r="G260" s="162" t="s">
        <v>208</v>
      </c>
      <c r="H260" s="163">
        <v>5553.9440000000004</v>
      </c>
      <c r="I260" s="164"/>
      <c r="J260" s="165">
        <f t="shared" si="40"/>
        <v>0</v>
      </c>
      <c r="K260" s="166"/>
      <c r="L260" s="30"/>
      <c r="M260" s="167" t="s">
        <v>1</v>
      </c>
      <c r="N260" s="168" t="s">
        <v>45</v>
      </c>
      <c r="O260" s="55"/>
      <c r="P260" s="169">
        <f t="shared" si="41"/>
        <v>0</v>
      </c>
      <c r="Q260" s="169">
        <v>3.48E-3</v>
      </c>
      <c r="R260" s="169">
        <f t="shared" si="42"/>
        <v>19.32772512</v>
      </c>
      <c r="S260" s="169">
        <v>0</v>
      </c>
      <c r="T260" s="170">
        <f t="shared" si="43"/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71" t="s">
        <v>203</v>
      </c>
      <c r="AT260" s="171" t="s">
        <v>199</v>
      </c>
      <c r="AU260" s="171" t="s">
        <v>204</v>
      </c>
      <c r="AY260" s="14" t="s">
        <v>196</v>
      </c>
      <c r="BE260" s="172">
        <f t="shared" si="44"/>
        <v>0</v>
      </c>
      <c r="BF260" s="172">
        <f t="shared" si="45"/>
        <v>0</v>
      </c>
      <c r="BG260" s="172">
        <f t="shared" si="46"/>
        <v>0</v>
      </c>
      <c r="BH260" s="172">
        <f t="shared" si="47"/>
        <v>0</v>
      </c>
      <c r="BI260" s="172">
        <f t="shared" si="48"/>
        <v>0</v>
      </c>
      <c r="BJ260" s="14" t="s">
        <v>204</v>
      </c>
      <c r="BK260" s="172">
        <f t="shared" si="49"/>
        <v>0</v>
      </c>
      <c r="BL260" s="14" t="s">
        <v>203</v>
      </c>
      <c r="BM260" s="171" t="s">
        <v>1593</v>
      </c>
    </row>
    <row r="261" spans="1:65" s="2" customFormat="1" ht="21.75" customHeight="1">
      <c r="A261" s="29"/>
      <c r="B261" s="158"/>
      <c r="C261" s="159" t="s">
        <v>616</v>
      </c>
      <c r="D261" s="159" t="s">
        <v>199</v>
      </c>
      <c r="E261" s="160" t="s">
        <v>456</v>
      </c>
      <c r="F261" s="161" t="s">
        <v>1592</v>
      </c>
      <c r="G261" s="162" t="s">
        <v>208</v>
      </c>
      <c r="H261" s="163">
        <v>669.85400000000004</v>
      </c>
      <c r="I261" s="164"/>
      <c r="J261" s="165">
        <f t="shared" si="40"/>
        <v>0</v>
      </c>
      <c r="K261" s="166"/>
      <c r="L261" s="30"/>
      <c r="M261" s="167" t="s">
        <v>1</v>
      </c>
      <c r="N261" s="168" t="s">
        <v>45</v>
      </c>
      <c r="O261" s="55"/>
      <c r="P261" s="169">
        <f t="shared" si="41"/>
        <v>0</v>
      </c>
      <c r="Q261" s="169">
        <v>3.48E-3</v>
      </c>
      <c r="R261" s="169">
        <f t="shared" si="42"/>
        <v>2.33109192</v>
      </c>
      <c r="S261" s="169">
        <v>0</v>
      </c>
      <c r="T261" s="170">
        <f t="shared" si="43"/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71" t="s">
        <v>203</v>
      </c>
      <c r="AT261" s="171" t="s">
        <v>199</v>
      </c>
      <c r="AU261" s="171" t="s">
        <v>204</v>
      </c>
      <c r="AY261" s="14" t="s">
        <v>196</v>
      </c>
      <c r="BE261" s="172">
        <f t="shared" si="44"/>
        <v>0</v>
      </c>
      <c r="BF261" s="172">
        <f t="shared" si="45"/>
        <v>0</v>
      </c>
      <c r="BG261" s="172">
        <f t="shared" si="46"/>
        <v>0</v>
      </c>
      <c r="BH261" s="172">
        <f t="shared" si="47"/>
        <v>0</v>
      </c>
      <c r="BI261" s="172">
        <f t="shared" si="48"/>
        <v>0</v>
      </c>
      <c r="BJ261" s="14" t="s">
        <v>204</v>
      </c>
      <c r="BK261" s="172">
        <f t="shared" si="49"/>
        <v>0</v>
      </c>
      <c r="BL261" s="14" t="s">
        <v>203</v>
      </c>
      <c r="BM261" s="171" t="s">
        <v>1594</v>
      </c>
    </row>
    <row r="262" spans="1:65" s="2" customFormat="1" ht="16.5" customHeight="1">
      <c r="A262" s="29"/>
      <c r="B262" s="158"/>
      <c r="C262" s="159" t="s">
        <v>620</v>
      </c>
      <c r="D262" s="159" t="s">
        <v>199</v>
      </c>
      <c r="E262" s="160" t="s">
        <v>462</v>
      </c>
      <c r="F262" s="161" t="s">
        <v>463</v>
      </c>
      <c r="G262" s="162" t="s">
        <v>222</v>
      </c>
      <c r="H262" s="163">
        <v>281.27999999999997</v>
      </c>
      <c r="I262" s="164"/>
      <c r="J262" s="165">
        <f t="shared" si="40"/>
        <v>0</v>
      </c>
      <c r="K262" s="166"/>
      <c r="L262" s="30"/>
      <c r="M262" s="167" t="s">
        <v>1</v>
      </c>
      <c r="N262" s="168" t="s">
        <v>45</v>
      </c>
      <c r="O262" s="55"/>
      <c r="P262" s="169">
        <f t="shared" si="41"/>
        <v>0</v>
      </c>
      <c r="Q262" s="169">
        <v>2.0000000000000002E-5</v>
      </c>
      <c r="R262" s="169">
        <f t="shared" si="42"/>
        <v>5.6255999999999997E-3</v>
      </c>
      <c r="S262" s="169">
        <v>0</v>
      </c>
      <c r="T262" s="170">
        <f t="shared" si="43"/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71" t="s">
        <v>203</v>
      </c>
      <c r="AT262" s="171" t="s">
        <v>199</v>
      </c>
      <c r="AU262" s="171" t="s">
        <v>204</v>
      </c>
      <c r="AY262" s="14" t="s">
        <v>196</v>
      </c>
      <c r="BE262" s="172">
        <f t="shared" si="44"/>
        <v>0</v>
      </c>
      <c r="BF262" s="172">
        <f t="shared" si="45"/>
        <v>0</v>
      </c>
      <c r="BG262" s="172">
        <f t="shared" si="46"/>
        <v>0</v>
      </c>
      <c r="BH262" s="172">
        <f t="shared" si="47"/>
        <v>0</v>
      </c>
      <c r="BI262" s="172">
        <f t="shared" si="48"/>
        <v>0</v>
      </c>
      <c r="BJ262" s="14" t="s">
        <v>204</v>
      </c>
      <c r="BK262" s="172">
        <f t="shared" si="49"/>
        <v>0</v>
      </c>
      <c r="BL262" s="14" t="s">
        <v>203</v>
      </c>
      <c r="BM262" s="171" t="s">
        <v>1595</v>
      </c>
    </row>
    <row r="263" spans="1:65" s="2" customFormat="1" ht="16.5" customHeight="1">
      <c r="A263" s="29"/>
      <c r="B263" s="158"/>
      <c r="C263" s="159" t="s">
        <v>624</v>
      </c>
      <c r="D263" s="159" t="s">
        <v>199</v>
      </c>
      <c r="E263" s="160" t="s">
        <v>466</v>
      </c>
      <c r="F263" s="161" t="s">
        <v>467</v>
      </c>
      <c r="G263" s="162" t="s">
        <v>222</v>
      </c>
      <c r="H263" s="163">
        <v>281.27999999999997</v>
      </c>
      <c r="I263" s="164"/>
      <c r="J263" s="165">
        <f t="shared" si="40"/>
        <v>0</v>
      </c>
      <c r="K263" s="166"/>
      <c r="L263" s="30"/>
      <c r="M263" s="167" t="s">
        <v>1</v>
      </c>
      <c r="N263" s="168" t="s">
        <v>45</v>
      </c>
      <c r="O263" s="55"/>
      <c r="P263" s="169">
        <f t="shared" si="41"/>
        <v>0</v>
      </c>
      <c r="Q263" s="169">
        <v>4.6000000000000001E-4</v>
      </c>
      <c r="R263" s="169">
        <f t="shared" si="42"/>
        <v>0.1293888</v>
      </c>
      <c r="S263" s="169">
        <v>0</v>
      </c>
      <c r="T263" s="170">
        <f t="shared" si="43"/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71" t="s">
        <v>203</v>
      </c>
      <c r="AT263" s="171" t="s">
        <v>199</v>
      </c>
      <c r="AU263" s="171" t="s">
        <v>204</v>
      </c>
      <c r="AY263" s="14" t="s">
        <v>196</v>
      </c>
      <c r="BE263" s="172">
        <f t="shared" si="44"/>
        <v>0</v>
      </c>
      <c r="BF263" s="172">
        <f t="shared" si="45"/>
        <v>0</v>
      </c>
      <c r="BG263" s="172">
        <f t="shared" si="46"/>
        <v>0</v>
      </c>
      <c r="BH263" s="172">
        <f t="shared" si="47"/>
        <v>0</v>
      </c>
      <c r="BI263" s="172">
        <f t="shared" si="48"/>
        <v>0</v>
      </c>
      <c r="BJ263" s="14" t="s">
        <v>204</v>
      </c>
      <c r="BK263" s="172">
        <f t="shared" si="49"/>
        <v>0</v>
      </c>
      <c r="BL263" s="14" t="s">
        <v>203</v>
      </c>
      <c r="BM263" s="171" t="s">
        <v>1596</v>
      </c>
    </row>
    <row r="264" spans="1:65" s="2" customFormat="1" ht="16.5" customHeight="1">
      <c r="A264" s="29"/>
      <c r="B264" s="158"/>
      <c r="C264" s="159" t="s">
        <v>628</v>
      </c>
      <c r="D264" s="159" t="s">
        <v>199</v>
      </c>
      <c r="E264" s="160" t="s">
        <v>470</v>
      </c>
      <c r="F264" s="161" t="s">
        <v>471</v>
      </c>
      <c r="G264" s="162" t="s">
        <v>208</v>
      </c>
      <c r="H264" s="163">
        <v>800</v>
      </c>
      <c r="I264" s="164"/>
      <c r="J264" s="165">
        <f t="shared" si="40"/>
        <v>0</v>
      </c>
      <c r="K264" s="166"/>
      <c r="L264" s="30"/>
      <c r="M264" s="167" t="s">
        <v>1</v>
      </c>
      <c r="N264" s="168" t="s">
        <v>45</v>
      </c>
      <c r="O264" s="55"/>
      <c r="P264" s="169">
        <f t="shared" si="41"/>
        <v>0</v>
      </c>
      <c r="Q264" s="169">
        <v>0</v>
      </c>
      <c r="R264" s="169">
        <f t="shared" si="42"/>
        <v>0</v>
      </c>
      <c r="S264" s="169">
        <v>0</v>
      </c>
      <c r="T264" s="170">
        <f t="shared" si="43"/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71" t="s">
        <v>203</v>
      </c>
      <c r="AT264" s="171" t="s">
        <v>199</v>
      </c>
      <c r="AU264" s="171" t="s">
        <v>204</v>
      </c>
      <c r="AY264" s="14" t="s">
        <v>196</v>
      </c>
      <c r="BE264" s="172">
        <f t="shared" si="44"/>
        <v>0</v>
      </c>
      <c r="BF264" s="172">
        <f t="shared" si="45"/>
        <v>0</v>
      </c>
      <c r="BG264" s="172">
        <f t="shared" si="46"/>
        <v>0</v>
      </c>
      <c r="BH264" s="172">
        <f t="shared" si="47"/>
        <v>0</v>
      </c>
      <c r="BI264" s="172">
        <f t="shared" si="48"/>
        <v>0</v>
      </c>
      <c r="BJ264" s="14" t="s">
        <v>204</v>
      </c>
      <c r="BK264" s="172">
        <f t="shared" si="49"/>
        <v>0</v>
      </c>
      <c r="BL264" s="14" t="s">
        <v>203</v>
      </c>
      <c r="BM264" s="171" t="s">
        <v>1597</v>
      </c>
    </row>
    <row r="265" spans="1:65" s="2" customFormat="1" ht="16.5" customHeight="1">
      <c r="A265" s="29"/>
      <c r="B265" s="158"/>
      <c r="C265" s="159" t="s">
        <v>632</v>
      </c>
      <c r="D265" s="159" t="s">
        <v>199</v>
      </c>
      <c r="E265" s="160" t="s">
        <v>474</v>
      </c>
      <c r="F265" s="161" t="s">
        <v>475</v>
      </c>
      <c r="G265" s="162" t="s">
        <v>208</v>
      </c>
      <c r="H265" s="163">
        <v>1305.3309999999999</v>
      </c>
      <c r="I265" s="164"/>
      <c r="J265" s="165">
        <f t="shared" si="40"/>
        <v>0</v>
      </c>
      <c r="K265" s="166"/>
      <c r="L265" s="30"/>
      <c r="M265" s="167" t="s">
        <v>1</v>
      </c>
      <c r="N265" s="168" t="s">
        <v>45</v>
      </c>
      <c r="O265" s="55"/>
      <c r="P265" s="169">
        <f t="shared" si="41"/>
        <v>0</v>
      </c>
      <c r="Q265" s="169">
        <v>0</v>
      </c>
      <c r="R265" s="169">
        <f t="shared" si="42"/>
        <v>0</v>
      </c>
      <c r="S265" s="169">
        <v>0</v>
      </c>
      <c r="T265" s="170">
        <f t="shared" si="43"/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71" t="s">
        <v>203</v>
      </c>
      <c r="AT265" s="171" t="s">
        <v>199</v>
      </c>
      <c r="AU265" s="171" t="s">
        <v>204</v>
      </c>
      <c r="AY265" s="14" t="s">
        <v>196</v>
      </c>
      <c r="BE265" s="172">
        <f t="shared" si="44"/>
        <v>0</v>
      </c>
      <c r="BF265" s="172">
        <f t="shared" si="45"/>
        <v>0</v>
      </c>
      <c r="BG265" s="172">
        <f t="shared" si="46"/>
        <v>0</v>
      </c>
      <c r="BH265" s="172">
        <f t="shared" si="47"/>
        <v>0</v>
      </c>
      <c r="BI265" s="172">
        <f t="shared" si="48"/>
        <v>0</v>
      </c>
      <c r="BJ265" s="14" t="s">
        <v>204</v>
      </c>
      <c r="BK265" s="172">
        <f t="shared" si="49"/>
        <v>0</v>
      </c>
      <c r="BL265" s="14" t="s">
        <v>203</v>
      </c>
      <c r="BM265" s="171" t="s">
        <v>1598</v>
      </c>
    </row>
    <row r="266" spans="1:65" s="2" customFormat="1" ht="16.5" customHeight="1">
      <c r="A266" s="29"/>
      <c r="B266" s="158"/>
      <c r="C266" s="159" t="s">
        <v>636</v>
      </c>
      <c r="D266" s="159" t="s">
        <v>199</v>
      </c>
      <c r="E266" s="160" t="s">
        <v>474</v>
      </c>
      <c r="F266" s="161" t="s">
        <v>475</v>
      </c>
      <c r="G266" s="162" t="s">
        <v>208</v>
      </c>
      <c r="H266" s="163">
        <v>13.254</v>
      </c>
      <c r="I266" s="164"/>
      <c r="J266" s="165">
        <f t="shared" ref="J266:J297" si="50">ROUND(I266*H266,2)</f>
        <v>0</v>
      </c>
      <c r="K266" s="166"/>
      <c r="L266" s="30"/>
      <c r="M266" s="167" t="s">
        <v>1</v>
      </c>
      <c r="N266" s="168" t="s">
        <v>45</v>
      </c>
      <c r="O266" s="55"/>
      <c r="P266" s="169">
        <f t="shared" ref="P266:P297" si="51">O266*H266</f>
        <v>0</v>
      </c>
      <c r="Q266" s="169">
        <v>0</v>
      </c>
      <c r="R266" s="169">
        <f t="shared" ref="R266:R297" si="52">Q266*H266</f>
        <v>0</v>
      </c>
      <c r="S266" s="169">
        <v>0</v>
      </c>
      <c r="T266" s="170">
        <f t="shared" ref="T266:T297" si="53">S266*H266</f>
        <v>0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71" t="s">
        <v>203</v>
      </c>
      <c r="AT266" s="171" t="s">
        <v>199</v>
      </c>
      <c r="AU266" s="171" t="s">
        <v>204</v>
      </c>
      <c r="AY266" s="14" t="s">
        <v>196</v>
      </c>
      <c r="BE266" s="172">
        <f t="shared" ref="BE266:BE277" si="54">IF(N266="základní",J266,0)</f>
        <v>0</v>
      </c>
      <c r="BF266" s="172">
        <f t="shared" ref="BF266:BF277" si="55">IF(N266="snížená",J266,0)</f>
        <v>0</v>
      </c>
      <c r="BG266" s="172">
        <f t="shared" ref="BG266:BG277" si="56">IF(N266="zákl. přenesená",J266,0)</f>
        <v>0</v>
      </c>
      <c r="BH266" s="172">
        <f t="shared" ref="BH266:BH277" si="57">IF(N266="sníž. přenesená",J266,0)</f>
        <v>0</v>
      </c>
      <c r="BI266" s="172">
        <f t="shared" ref="BI266:BI277" si="58">IF(N266="nulová",J266,0)</f>
        <v>0</v>
      </c>
      <c r="BJ266" s="14" t="s">
        <v>204</v>
      </c>
      <c r="BK266" s="172">
        <f t="shared" ref="BK266:BK277" si="59">ROUND(I266*H266,2)</f>
        <v>0</v>
      </c>
      <c r="BL266" s="14" t="s">
        <v>203</v>
      </c>
      <c r="BM266" s="171" t="s">
        <v>1599</v>
      </c>
    </row>
    <row r="267" spans="1:65" s="2" customFormat="1" ht="16.5" customHeight="1">
      <c r="A267" s="29"/>
      <c r="B267" s="158"/>
      <c r="C267" s="159" t="s">
        <v>640</v>
      </c>
      <c r="D267" s="159" t="s">
        <v>199</v>
      </c>
      <c r="E267" s="160" t="s">
        <v>480</v>
      </c>
      <c r="F267" s="161" t="s">
        <v>481</v>
      </c>
      <c r="G267" s="162" t="s">
        <v>208</v>
      </c>
      <c r="H267" s="163">
        <v>4476.1850000000004</v>
      </c>
      <c r="I267" s="164"/>
      <c r="J267" s="165">
        <f t="shared" si="50"/>
        <v>0</v>
      </c>
      <c r="K267" s="166"/>
      <c r="L267" s="30"/>
      <c r="M267" s="167" t="s">
        <v>1</v>
      </c>
      <c r="N267" s="168" t="s">
        <v>45</v>
      </c>
      <c r="O267" s="55"/>
      <c r="P267" s="169">
        <f t="shared" si="51"/>
        <v>0</v>
      </c>
      <c r="Q267" s="169">
        <v>0</v>
      </c>
      <c r="R267" s="169">
        <f t="shared" si="52"/>
        <v>0</v>
      </c>
      <c r="S267" s="169">
        <v>0</v>
      </c>
      <c r="T267" s="170">
        <f t="shared" si="53"/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71" t="s">
        <v>203</v>
      </c>
      <c r="AT267" s="171" t="s">
        <v>199</v>
      </c>
      <c r="AU267" s="171" t="s">
        <v>204</v>
      </c>
      <c r="AY267" s="14" t="s">
        <v>196</v>
      </c>
      <c r="BE267" s="172">
        <f t="shared" si="54"/>
        <v>0</v>
      </c>
      <c r="BF267" s="172">
        <f t="shared" si="55"/>
        <v>0</v>
      </c>
      <c r="BG267" s="172">
        <f t="shared" si="56"/>
        <v>0</v>
      </c>
      <c r="BH267" s="172">
        <f t="shared" si="57"/>
        <v>0</v>
      </c>
      <c r="BI267" s="172">
        <f t="shared" si="58"/>
        <v>0</v>
      </c>
      <c r="BJ267" s="14" t="s">
        <v>204</v>
      </c>
      <c r="BK267" s="172">
        <f t="shared" si="59"/>
        <v>0</v>
      </c>
      <c r="BL267" s="14" t="s">
        <v>203</v>
      </c>
      <c r="BM267" s="171" t="s">
        <v>1600</v>
      </c>
    </row>
    <row r="268" spans="1:65" s="2" customFormat="1" ht="16.5" customHeight="1">
      <c r="A268" s="29"/>
      <c r="B268" s="158"/>
      <c r="C268" s="159" t="s">
        <v>644</v>
      </c>
      <c r="D268" s="159" t="s">
        <v>199</v>
      </c>
      <c r="E268" s="160" t="s">
        <v>480</v>
      </c>
      <c r="F268" s="161" t="s">
        <v>481</v>
      </c>
      <c r="G268" s="162" t="s">
        <v>208</v>
      </c>
      <c r="H268" s="163">
        <v>697.57600000000002</v>
      </c>
      <c r="I268" s="164"/>
      <c r="J268" s="165">
        <f t="shared" si="50"/>
        <v>0</v>
      </c>
      <c r="K268" s="166"/>
      <c r="L268" s="30"/>
      <c r="M268" s="167" t="s">
        <v>1</v>
      </c>
      <c r="N268" s="168" t="s">
        <v>45</v>
      </c>
      <c r="O268" s="55"/>
      <c r="P268" s="169">
        <f t="shared" si="51"/>
        <v>0</v>
      </c>
      <c r="Q268" s="169">
        <v>0</v>
      </c>
      <c r="R268" s="169">
        <f t="shared" si="52"/>
        <v>0</v>
      </c>
      <c r="S268" s="169">
        <v>0</v>
      </c>
      <c r="T268" s="170">
        <f t="shared" si="53"/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71" t="s">
        <v>203</v>
      </c>
      <c r="AT268" s="171" t="s">
        <v>199</v>
      </c>
      <c r="AU268" s="171" t="s">
        <v>204</v>
      </c>
      <c r="AY268" s="14" t="s">
        <v>196</v>
      </c>
      <c r="BE268" s="172">
        <f t="shared" si="54"/>
        <v>0</v>
      </c>
      <c r="BF268" s="172">
        <f t="shared" si="55"/>
        <v>0</v>
      </c>
      <c r="BG268" s="172">
        <f t="shared" si="56"/>
        <v>0</v>
      </c>
      <c r="BH268" s="172">
        <f t="shared" si="57"/>
        <v>0</v>
      </c>
      <c r="BI268" s="172">
        <f t="shared" si="58"/>
        <v>0</v>
      </c>
      <c r="BJ268" s="14" t="s">
        <v>204</v>
      </c>
      <c r="BK268" s="172">
        <f t="shared" si="59"/>
        <v>0</v>
      </c>
      <c r="BL268" s="14" t="s">
        <v>203</v>
      </c>
      <c r="BM268" s="171" t="s">
        <v>1601</v>
      </c>
    </row>
    <row r="269" spans="1:65" s="2" customFormat="1" ht="16.5" customHeight="1">
      <c r="A269" s="29"/>
      <c r="B269" s="158"/>
      <c r="C269" s="159" t="s">
        <v>648</v>
      </c>
      <c r="D269" s="159" t="s">
        <v>199</v>
      </c>
      <c r="E269" s="160" t="s">
        <v>486</v>
      </c>
      <c r="F269" s="161" t="s">
        <v>487</v>
      </c>
      <c r="G269" s="162" t="s">
        <v>202</v>
      </c>
      <c r="H269" s="163">
        <v>54.984000000000002</v>
      </c>
      <c r="I269" s="164"/>
      <c r="J269" s="165">
        <f t="shared" si="50"/>
        <v>0</v>
      </c>
      <c r="K269" s="166"/>
      <c r="L269" s="30"/>
      <c r="M269" s="167" t="s">
        <v>1</v>
      </c>
      <c r="N269" s="168" t="s">
        <v>45</v>
      </c>
      <c r="O269" s="55"/>
      <c r="P269" s="169">
        <f t="shared" si="51"/>
        <v>0</v>
      </c>
      <c r="Q269" s="169">
        <v>2.45329</v>
      </c>
      <c r="R269" s="169">
        <f t="shared" si="52"/>
        <v>134.89169735999999</v>
      </c>
      <c r="S269" s="169">
        <v>0</v>
      </c>
      <c r="T269" s="170">
        <f t="shared" si="53"/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71" t="s">
        <v>203</v>
      </c>
      <c r="AT269" s="171" t="s">
        <v>199</v>
      </c>
      <c r="AU269" s="171" t="s">
        <v>204</v>
      </c>
      <c r="AY269" s="14" t="s">
        <v>196</v>
      </c>
      <c r="BE269" s="172">
        <f t="shared" si="54"/>
        <v>0</v>
      </c>
      <c r="BF269" s="172">
        <f t="shared" si="55"/>
        <v>0</v>
      </c>
      <c r="BG269" s="172">
        <f t="shared" si="56"/>
        <v>0</v>
      </c>
      <c r="BH269" s="172">
        <f t="shared" si="57"/>
        <v>0</v>
      </c>
      <c r="BI269" s="172">
        <f t="shared" si="58"/>
        <v>0</v>
      </c>
      <c r="BJ269" s="14" t="s">
        <v>204</v>
      </c>
      <c r="BK269" s="172">
        <f t="shared" si="59"/>
        <v>0</v>
      </c>
      <c r="BL269" s="14" t="s">
        <v>203</v>
      </c>
      <c r="BM269" s="171" t="s">
        <v>1602</v>
      </c>
    </row>
    <row r="270" spans="1:65" s="2" customFormat="1" ht="16.5" customHeight="1">
      <c r="A270" s="29"/>
      <c r="B270" s="158"/>
      <c r="C270" s="159" t="s">
        <v>652</v>
      </c>
      <c r="D270" s="159" t="s">
        <v>199</v>
      </c>
      <c r="E270" s="160" t="s">
        <v>490</v>
      </c>
      <c r="F270" s="161" t="s">
        <v>491</v>
      </c>
      <c r="G270" s="162" t="s">
        <v>202</v>
      </c>
      <c r="H270" s="163">
        <v>54.984000000000002</v>
      </c>
      <c r="I270" s="164"/>
      <c r="J270" s="165">
        <f t="shared" si="50"/>
        <v>0</v>
      </c>
      <c r="K270" s="166"/>
      <c r="L270" s="30"/>
      <c r="M270" s="167" t="s">
        <v>1</v>
      </c>
      <c r="N270" s="168" t="s">
        <v>45</v>
      </c>
      <c r="O270" s="55"/>
      <c r="P270" s="169">
        <f t="shared" si="51"/>
        <v>0</v>
      </c>
      <c r="Q270" s="169">
        <v>0</v>
      </c>
      <c r="R270" s="169">
        <f t="shared" si="52"/>
        <v>0</v>
      </c>
      <c r="S270" s="169">
        <v>0</v>
      </c>
      <c r="T270" s="170">
        <f t="shared" si="53"/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71" t="s">
        <v>203</v>
      </c>
      <c r="AT270" s="171" t="s">
        <v>199</v>
      </c>
      <c r="AU270" s="171" t="s">
        <v>204</v>
      </c>
      <c r="AY270" s="14" t="s">
        <v>196</v>
      </c>
      <c r="BE270" s="172">
        <f t="shared" si="54"/>
        <v>0</v>
      </c>
      <c r="BF270" s="172">
        <f t="shared" si="55"/>
        <v>0</v>
      </c>
      <c r="BG270" s="172">
        <f t="shared" si="56"/>
        <v>0</v>
      </c>
      <c r="BH270" s="172">
        <f t="shared" si="57"/>
        <v>0</v>
      </c>
      <c r="BI270" s="172">
        <f t="shared" si="58"/>
        <v>0</v>
      </c>
      <c r="BJ270" s="14" t="s">
        <v>204</v>
      </c>
      <c r="BK270" s="172">
        <f t="shared" si="59"/>
        <v>0</v>
      </c>
      <c r="BL270" s="14" t="s">
        <v>203</v>
      </c>
      <c r="BM270" s="171" t="s">
        <v>1603</v>
      </c>
    </row>
    <row r="271" spans="1:65" s="2" customFormat="1" ht="16.5" customHeight="1">
      <c r="A271" s="29"/>
      <c r="B271" s="158"/>
      <c r="C271" s="159" t="s">
        <v>656</v>
      </c>
      <c r="D271" s="159" t="s">
        <v>199</v>
      </c>
      <c r="E271" s="160" t="s">
        <v>494</v>
      </c>
      <c r="F271" s="161" t="s">
        <v>495</v>
      </c>
      <c r="G271" s="162" t="s">
        <v>202</v>
      </c>
      <c r="H271" s="163">
        <v>54.984000000000002</v>
      </c>
      <c r="I271" s="164"/>
      <c r="J271" s="165">
        <f t="shared" si="50"/>
        <v>0</v>
      </c>
      <c r="K271" s="166"/>
      <c r="L271" s="30"/>
      <c r="M271" s="167" t="s">
        <v>1</v>
      </c>
      <c r="N271" s="168" t="s">
        <v>45</v>
      </c>
      <c r="O271" s="55"/>
      <c r="P271" s="169">
        <f t="shared" si="51"/>
        <v>0</v>
      </c>
      <c r="Q271" s="169">
        <v>0</v>
      </c>
      <c r="R271" s="169">
        <f t="shared" si="52"/>
        <v>0</v>
      </c>
      <c r="S271" s="169">
        <v>0</v>
      </c>
      <c r="T271" s="170">
        <f t="shared" si="53"/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71" t="s">
        <v>203</v>
      </c>
      <c r="AT271" s="171" t="s">
        <v>199</v>
      </c>
      <c r="AU271" s="171" t="s">
        <v>204</v>
      </c>
      <c r="AY271" s="14" t="s">
        <v>196</v>
      </c>
      <c r="BE271" s="172">
        <f t="shared" si="54"/>
        <v>0</v>
      </c>
      <c r="BF271" s="172">
        <f t="shared" si="55"/>
        <v>0</v>
      </c>
      <c r="BG271" s="172">
        <f t="shared" si="56"/>
        <v>0</v>
      </c>
      <c r="BH271" s="172">
        <f t="shared" si="57"/>
        <v>0</v>
      </c>
      <c r="BI271" s="172">
        <f t="shared" si="58"/>
        <v>0</v>
      </c>
      <c r="BJ271" s="14" t="s">
        <v>204</v>
      </c>
      <c r="BK271" s="172">
        <f t="shared" si="59"/>
        <v>0</v>
      </c>
      <c r="BL271" s="14" t="s">
        <v>203</v>
      </c>
      <c r="BM271" s="171" t="s">
        <v>1604</v>
      </c>
    </row>
    <row r="272" spans="1:65" s="2" customFormat="1" ht="16.5" customHeight="1">
      <c r="A272" s="29"/>
      <c r="B272" s="158"/>
      <c r="C272" s="159" t="s">
        <v>660</v>
      </c>
      <c r="D272" s="159" t="s">
        <v>199</v>
      </c>
      <c r="E272" s="160" t="s">
        <v>498</v>
      </c>
      <c r="F272" s="161" t="s">
        <v>499</v>
      </c>
      <c r="G272" s="162" t="s">
        <v>212</v>
      </c>
      <c r="H272" s="163">
        <v>4.66</v>
      </c>
      <c r="I272" s="164"/>
      <c r="J272" s="165">
        <f t="shared" si="50"/>
        <v>0</v>
      </c>
      <c r="K272" s="166"/>
      <c r="L272" s="30"/>
      <c r="M272" s="167" t="s">
        <v>1</v>
      </c>
      <c r="N272" s="168" t="s">
        <v>45</v>
      </c>
      <c r="O272" s="55"/>
      <c r="P272" s="169">
        <f t="shared" si="51"/>
        <v>0</v>
      </c>
      <c r="Q272" s="169">
        <v>1.06277</v>
      </c>
      <c r="R272" s="169">
        <f t="shared" si="52"/>
        <v>4.9525082000000005</v>
      </c>
      <c r="S272" s="169">
        <v>0</v>
      </c>
      <c r="T272" s="170">
        <f t="shared" si="53"/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71" t="s">
        <v>203</v>
      </c>
      <c r="AT272" s="171" t="s">
        <v>199</v>
      </c>
      <c r="AU272" s="171" t="s">
        <v>204</v>
      </c>
      <c r="AY272" s="14" t="s">
        <v>196</v>
      </c>
      <c r="BE272" s="172">
        <f t="shared" si="54"/>
        <v>0</v>
      </c>
      <c r="BF272" s="172">
        <f t="shared" si="55"/>
        <v>0</v>
      </c>
      <c r="BG272" s="172">
        <f t="shared" si="56"/>
        <v>0</v>
      </c>
      <c r="BH272" s="172">
        <f t="shared" si="57"/>
        <v>0</v>
      </c>
      <c r="BI272" s="172">
        <f t="shared" si="58"/>
        <v>0</v>
      </c>
      <c r="BJ272" s="14" t="s">
        <v>204</v>
      </c>
      <c r="BK272" s="172">
        <f t="shared" si="59"/>
        <v>0</v>
      </c>
      <c r="BL272" s="14" t="s">
        <v>203</v>
      </c>
      <c r="BM272" s="171" t="s">
        <v>1605</v>
      </c>
    </row>
    <row r="273" spans="1:65" s="2" customFormat="1" ht="16.5" customHeight="1">
      <c r="A273" s="29"/>
      <c r="B273" s="158"/>
      <c r="C273" s="159" t="s">
        <v>664</v>
      </c>
      <c r="D273" s="159" t="s">
        <v>199</v>
      </c>
      <c r="E273" s="160" t="s">
        <v>1606</v>
      </c>
      <c r="F273" s="161" t="s">
        <v>1607</v>
      </c>
      <c r="G273" s="162" t="s">
        <v>208</v>
      </c>
      <c r="H273" s="163">
        <v>1507.1659999999999</v>
      </c>
      <c r="I273" s="164"/>
      <c r="J273" s="165">
        <f t="shared" si="50"/>
        <v>0</v>
      </c>
      <c r="K273" s="166"/>
      <c r="L273" s="30"/>
      <c r="M273" s="167" t="s">
        <v>1</v>
      </c>
      <c r="N273" s="168" t="s">
        <v>45</v>
      </c>
      <c r="O273" s="55"/>
      <c r="P273" s="169">
        <f t="shared" si="51"/>
        <v>0</v>
      </c>
      <c r="Q273" s="169">
        <v>4.4679999999999997E-2</v>
      </c>
      <c r="R273" s="169">
        <f t="shared" si="52"/>
        <v>67.340176879999987</v>
      </c>
      <c r="S273" s="169">
        <v>0</v>
      </c>
      <c r="T273" s="170">
        <f t="shared" si="53"/>
        <v>0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171" t="s">
        <v>203</v>
      </c>
      <c r="AT273" s="171" t="s">
        <v>199</v>
      </c>
      <c r="AU273" s="171" t="s">
        <v>204</v>
      </c>
      <c r="AY273" s="14" t="s">
        <v>196</v>
      </c>
      <c r="BE273" s="172">
        <f t="shared" si="54"/>
        <v>0</v>
      </c>
      <c r="BF273" s="172">
        <f t="shared" si="55"/>
        <v>0</v>
      </c>
      <c r="BG273" s="172">
        <f t="shared" si="56"/>
        <v>0</v>
      </c>
      <c r="BH273" s="172">
        <f t="shared" si="57"/>
        <v>0</v>
      </c>
      <c r="BI273" s="172">
        <f t="shared" si="58"/>
        <v>0</v>
      </c>
      <c r="BJ273" s="14" t="s">
        <v>204</v>
      </c>
      <c r="BK273" s="172">
        <f t="shared" si="59"/>
        <v>0</v>
      </c>
      <c r="BL273" s="14" t="s">
        <v>203</v>
      </c>
      <c r="BM273" s="171" t="s">
        <v>1608</v>
      </c>
    </row>
    <row r="274" spans="1:65" s="2" customFormat="1" ht="16.5" customHeight="1">
      <c r="A274" s="29"/>
      <c r="B274" s="158"/>
      <c r="C274" s="159" t="s">
        <v>668</v>
      </c>
      <c r="D274" s="159" t="s">
        <v>199</v>
      </c>
      <c r="E274" s="160" t="s">
        <v>502</v>
      </c>
      <c r="F274" s="161" t="s">
        <v>503</v>
      </c>
      <c r="G274" s="162" t="s">
        <v>208</v>
      </c>
      <c r="H274" s="163">
        <v>20.16</v>
      </c>
      <c r="I274" s="164"/>
      <c r="J274" s="165">
        <f t="shared" si="50"/>
        <v>0</v>
      </c>
      <c r="K274" s="166"/>
      <c r="L274" s="30"/>
      <c r="M274" s="167" t="s">
        <v>1</v>
      </c>
      <c r="N274" s="168" t="s">
        <v>45</v>
      </c>
      <c r="O274" s="55"/>
      <c r="P274" s="169">
        <f t="shared" si="51"/>
        <v>0</v>
      </c>
      <c r="Q274" s="169">
        <v>1.013E-2</v>
      </c>
      <c r="R274" s="169">
        <f t="shared" si="52"/>
        <v>0.20422080000000001</v>
      </c>
      <c r="S274" s="169">
        <v>0</v>
      </c>
      <c r="T274" s="170">
        <f t="shared" si="53"/>
        <v>0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71" t="s">
        <v>203</v>
      </c>
      <c r="AT274" s="171" t="s">
        <v>199</v>
      </c>
      <c r="AU274" s="171" t="s">
        <v>204</v>
      </c>
      <c r="AY274" s="14" t="s">
        <v>196</v>
      </c>
      <c r="BE274" s="172">
        <f t="shared" si="54"/>
        <v>0</v>
      </c>
      <c r="BF274" s="172">
        <f t="shared" si="55"/>
        <v>0</v>
      </c>
      <c r="BG274" s="172">
        <f t="shared" si="56"/>
        <v>0</v>
      </c>
      <c r="BH274" s="172">
        <f t="shared" si="57"/>
        <v>0</v>
      </c>
      <c r="BI274" s="172">
        <f t="shared" si="58"/>
        <v>0</v>
      </c>
      <c r="BJ274" s="14" t="s">
        <v>204</v>
      </c>
      <c r="BK274" s="172">
        <f t="shared" si="59"/>
        <v>0</v>
      </c>
      <c r="BL274" s="14" t="s">
        <v>203</v>
      </c>
      <c r="BM274" s="171" t="s">
        <v>1609</v>
      </c>
    </row>
    <row r="275" spans="1:65" s="2" customFormat="1" ht="16.5" customHeight="1">
      <c r="A275" s="29"/>
      <c r="B275" s="158"/>
      <c r="C275" s="159" t="s">
        <v>672</v>
      </c>
      <c r="D275" s="159" t="s">
        <v>199</v>
      </c>
      <c r="E275" s="160" t="s">
        <v>506</v>
      </c>
      <c r="F275" s="161" t="s">
        <v>507</v>
      </c>
      <c r="G275" s="162" t="s">
        <v>208</v>
      </c>
      <c r="H275" s="163">
        <v>933.22199999999998</v>
      </c>
      <c r="I275" s="164"/>
      <c r="J275" s="165">
        <f t="shared" si="50"/>
        <v>0</v>
      </c>
      <c r="K275" s="166"/>
      <c r="L275" s="30"/>
      <c r="M275" s="167" t="s">
        <v>1</v>
      </c>
      <c r="N275" s="168" t="s">
        <v>45</v>
      </c>
      <c r="O275" s="55"/>
      <c r="P275" s="169">
        <f t="shared" si="51"/>
        <v>0</v>
      </c>
      <c r="Q275" s="169">
        <v>1.2999999999999999E-4</v>
      </c>
      <c r="R275" s="169">
        <f t="shared" si="52"/>
        <v>0.12131885999999999</v>
      </c>
      <c r="S275" s="169">
        <v>0</v>
      </c>
      <c r="T275" s="170">
        <f t="shared" si="53"/>
        <v>0</v>
      </c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R275" s="171" t="s">
        <v>203</v>
      </c>
      <c r="AT275" s="171" t="s">
        <v>199</v>
      </c>
      <c r="AU275" s="171" t="s">
        <v>204</v>
      </c>
      <c r="AY275" s="14" t="s">
        <v>196</v>
      </c>
      <c r="BE275" s="172">
        <f t="shared" si="54"/>
        <v>0</v>
      </c>
      <c r="BF275" s="172">
        <f t="shared" si="55"/>
        <v>0</v>
      </c>
      <c r="BG275" s="172">
        <f t="shared" si="56"/>
        <v>0</v>
      </c>
      <c r="BH275" s="172">
        <f t="shared" si="57"/>
        <v>0</v>
      </c>
      <c r="BI275" s="172">
        <f t="shared" si="58"/>
        <v>0</v>
      </c>
      <c r="BJ275" s="14" t="s">
        <v>204</v>
      </c>
      <c r="BK275" s="172">
        <f t="shared" si="59"/>
        <v>0</v>
      </c>
      <c r="BL275" s="14" t="s">
        <v>203</v>
      </c>
      <c r="BM275" s="171" t="s">
        <v>1610</v>
      </c>
    </row>
    <row r="276" spans="1:65" s="2" customFormat="1" ht="16.5" customHeight="1">
      <c r="A276" s="29"/>
      <c r="B276" s="158"/>
      <c r="C276" s="159" t="s">
        <v>676</v>
      </c>
      <c r="D276" s="159" t="s">
        <v>199</v>
      </c>
      <c r="E276" s="160" t="s">
        <v>510</v>
      </c>
      <c r="F276" s="161" t="s">
        <v>511</v>
      </c>
      <c r="G276" s="162" t="s">
        <v>512</v>
      </c>
      <c r="H276" s="163">
        <v>144</v>
      </c>
      <c r="I276" s="164"/>
      <c r="J276" s="165">
        <f t="shared" si="50"/>
        <v>0</v>
      </c>
      <c r="K276" s="166"/>
      <c r="L276" s="30"/>
      <c r="M276" s="167" t="s">
        <v>1</v>
      </c>
      <c r="N276" s="168" t="s">
        <v>45</v>
      </c>
      <c r="O276" s="55"/>
      <c r="P276" s="169">
        <f t="shared" si="51"/>
        <v>0</v>
      </c>
      <c r="Q276" s="169">
        <v>0</v>
      </c>
      <c r="R276" s="169">
        <f t="shared" si="52"/>
        <v>0</v>
      </c>
      <c r="S276" s="169">
        <v>0</v>
      </c>
      <c r="T276" s="170">
        <f t="shared" si="53"/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71" t="s">
        <v>203</v>
      </c>
      <c r="AT276" s="171" t="s">
        <v>199</v>
      </c>
      <c r="AU276" s="171" t="s">
        <v>204</v>
      </c>
      <c r="AY276" s="14" t="s">
        <v>196</v>
      </c>
      <c r="BE276" s="172">
        <f t="shared" si="54"/>
        <v>0</v>
      </c>
      <c r="BF276" s="172">
        <f t="shared" si="55"/>
        <v>0</v>
      </c>
      <c r="BG276" s="172">
        <f t="shared" si="56"/>
        <v>0</v>
      </c>
      <c r="BH276" s="172">
        <f t="shared" si="57"/>
        <v>0</v>
      </c>
      <c r="BI276" s="172">
        <f t="shared" si="58"/>
        <v>0</v>
      </c>
      <c r="BJ276" s="14" t="s">
        <v>204</v>
      </c>
      <c r="BK276" s="172">
        <f t="shared" si="59"/>
        <v>0</v>
      </c>
      <c r="BL276" s="14" t="s">
        <v>203</v>
      </c>
      <c r="BM276" s="171" t="s">
        <v>1611</v>
      </c>
    </row>
    <row r="277" spans="1:65" s="2" customFormat="1" ht="16.5" customHeight="1">
      <c r="A277" s="29"/>
      <c r="B277" s="158"/>
      <c r="C277" s="173" t="s">
        <v>680</v>
      </c>
      <c r="D277" s="173" t="s">
        <v>214</v>
      </c>
      <c r="E277" s="174" t="s">
        <v>515</v>
      </c>
      <c r="F277" s="175" t="s">
        <v>516</v>
      </c>
      <c r="G277" s="176" t="s">
        <v>512</v>
      </c>
      <c r="H277" s="177">
        <v>144</v>
      </c>
      <c r="I277" s="178"/>
      <c r="J277" s="179">
        <f t="shared" si="50"/>
        <v>0</v>
      </c>
      <c r="K277" s="180"/>
      <c r="L277" s="181"/>
      <c r="M277" s="182" t="s">
        <v>1</v>
      </c>
      <c r="N277" s="183" t="s">
        <v>45</v>
      </c>
      <c r="O277" s="55"/>
      <c r="P277" s="169">
        <f t="shared" si="51"/>
        <v>0</v>
      </c>
      <c r="Q277" s="169">
        <v>1.1999999999999999E-3</v>
      </c>
      <c r="R277" s="169">
        <f t="shared" si="52"/>
        <v>0.17279999999999998</v>
      </c>
      <c r="S277" s="169">
        <v>0</v>
      </c>
      <c r="T277" s="170">
        <f t="shared" si="53"/>
        <v>0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171" t="s">
        <v>217</v>
      </c>
      <c r="AT277" s="171" t="s">
        <v>214</v>
      </c>
      <c r="AU277" s="171" t="s">
        <v>204</v>
      </c>
      <c r="AY277" s="14" t="s">
        <v>196</v>
      </c>
      <c r="BE277" s="172">
        <f t="shared" si="54"/>
        <v>0</v>
      </c>
      <c r="BF277" s="172">
        <f t="shared" si="55"/>
        <v>0</v>
      </c>
      <c r="BG277" s="172">
        <f t="shared" si="56"/>
        <v>0</v>
      </c>
      <c r="BH277" s="172">
        <f t="shared" si="57"/>
        <v>0</v>
      </c>
      <c r="BI277" s="172">
        <f t="shared" si="58"/>
        <v>0</v>
      </c>
      <c r="BJ277" s="14" t="s">
        <v>204</v>
      </c>
      <c r="BK277" s="172">
        <f t="shared" si="59"/>
        <v>0</v>
      </c>
      <c r="BL277" s="14" t="s">
        <v>203</v>
      </c>
      <c r="BM277" s="171" t="s">
        <v>1612</v>
      </c>
    </row>
    <row r="278" spans="1:65" s="12" customFormat="1" ht="22.9" customHeight="1">
      <c r="B278" s="145"/>
      <c r="D278" s="146" t="s">
        <v>78</v>
      </c>
      <c r="E278" s="156" t="s">
        <v>237</v>
      </c>
      <c r="F278" s="156" t="s">
        <v>518</v>
      </c>
      <c r="I278" s="148"/>
      <c r="J278" s="157">
        <f>BK278</f>
        <v>0</v>
      </c>
      <c r="L278" s="145"/>
      <c r="M278" s="150"/>
      <c r="N278" s="151"/>
      <c r="O278" s="151"/>
      <c r="P278" s="152">
        <f>SUM(P279:P368)</f>
        <v>0</v>
      </c>
      <c r="Q278" s="151"/>
      <c r="R278" s="152">
        <f>SUM(R279:R368)</f>
        <v>7.7759787500000002</v>
      </c>
      <c r="S278" s="151"/>
      <c r="T278" s="153">
        <f>SUM(T279:T368)</f>
        <v>514.54410199999984</v>
      </c>
      <c r="AR278" s="146" t="s">
        <v>87</v>
      </c>
      <c r="AT278" s="154" t="s">
        <v>78</v>
      </c>
      <c r="AU278" s="154" t="s">
        <v>87</v>
      </c>
      <c r="AY278" s="146" t="s">
        <v>196</v>
      </c>
      <c r="BK278" s="155">
        <f>SUM(BK279:BK368)</f>
        <v>0</v>
      </c>
    </row>
    <row r="279" spans="1:65" s="2" customFormat="1" ht="16.5" customHeight="1">
      <c r="A279" s="29"/>
      <c r="B279" s="158"/>
      <c r="C279" s="159" t="s">
        <v>684</v>
      </c>
      <c r="D279" s="159" t="s">
        <v>199</v>
      </c>
      <c r="E279" s="160" t="s">
        <v>520</v>
      </c>
      <c r="F279" s="161" t="s">
        <v>521</v>
      </c>
      <c r="G279" s="162" t="s">
        <v>208</v>
      </c>
      <c r="H279" s="163">
        <v>303.73</v>
      </c>
      <c r="I279" s="164"/>
      <c r="J279" s="165">
        <f t="shared" ref="J279:J310" si="60">ROUND(I279*H279,2)</f>
        <v>0</v>
      </c>
      <c r="K279" s="166"/>
      <c r="L279" s="30"/>
      <c r="M279" s="167" t="s">
        <v>1</v>
      </c>
      <c r="N279" s="168" t="s">
        <v>45</v>
      </c>
      <c r="O279" s="55"/>
      <c r="P279" s="169">
        <f t="shared" ref="P279:P310" si="61">O279*H279</f>
        <v>0</v>
      </c>
      <c r="Q279" s="169">
        <v>0</v>
      </c>
      <c r="R279" s="169">
        <f t="shared" ref="R279:R310" si="62">Q279*H279</f>
        <v>0</v>
      </c>
      <c r="S279" s="169">
        <v>0</v>
      </c>
      <c r="T279" s="170">
        <f t="shared" ref="T279:T310" si="63">S279*H279</f>
        <v>0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71" t="s">
        <v>203</v>
      </c>
      <c r="AT279" s="171" t="s">
        <v>199</v>
      </c>
      <c r="AU279" s="171" t="s">
        <v>204</v>
      </c>
      <c r="AY279" s="14" t="s">
        <v>196</v>
      </c>
      <c r="BE279" s="172">
        <f t="shared" ref="BE279:BE310" si="64">IF(N279="základní",J279,0)</f>
        <v>0</v>
      </c>
      <c r="BF279" s="172">
        <f t="shared" ref="BF279:BF310" si="65">IF(N279="snížená",J279,0)</f>
        <v>0</v>
      </c>
      <c r="BG279" s="172">
        <f t="shared" ref="BG279:BG310" si="66">IF(N279="zákl. přenesená",J279,0)</f>
        <v>0</v>
      </c>
      <c r="BH279" s="172">
        <f t="shared" ref="BH279:BH310" si="67">IF(N279="sníž. přenesená",J279,0)</f>
        <v>0</v>
      </c>
      <c r="BI279" s="172">
        <f t="shared" ref="BI279:BI310" si="68">IF(N279="nulová",J279,0)</f>
        <v>0</v>
      </c>
      <c r="BJ279" s="14" t="s">
        <v>204</v>
      </c>
      <c r="BK279" s="172">
        <f t="shared" ref="BK279:BK310" si="69">ROUND(I279*H279,2)</f>
        <v>0</v>
      </c>
      <c r="BL279" s="14" t="s">
        <v>203</v>
      </c>
      <c r="BM279" s="171" t="s">
        <v>1613</v>
      </c>
    </row>
    <row r="280" spans="1:65" s="2" customFormat="1" ht="16.5" customHeight="1">
      <c r="A280" s="29"/>
      <c r="B280" s="158"/>
      <c r="C280" s="159" t="s">
        <v>688</v>
      </c>
      <c r="D280" s="159" t="s">
        <v>199</v>
      </c>
      <c r="E280" s="160" t="s">
        <v>524</v>
      </c>
      <c r="F280" s="161" t="s">
        <v>525</v>
      </c>
      <c r="G280" s="162" t="s">
        <v>208</v>
      </c>
      <c r="H280" s="163">
        <v>4787.665</v>
      </c>
      <c r="I280" s="164"/>
      <c r="J280" s="165">
        <f t="shared" si="60"/>
        <v>0</v>
      </c>
      <c r="K280" s="166"/>
      <c r="L280" s="30"/>
      <c r="M280" s="167" t="s">
        <v>1</v>
      </c>
      <c r="N280" s="168" t="s">
        <v>45</v>
      </c>
      <c r="O280" s="55"/>
      <c r="P280" s="169">
        <f t="shared" si="61"/>
        <v>0</v>
      </c>
      <c r="Q280" s="169">
        <v>0</v>
      </c>
      <c r="R280" s="169">
        <f t="shared" si="62"/>
        <v>0</v>
      </c>
      <c r="S280" s="169">
        <v>0</v>
      </c>
      <c r="T280" s="170">
        <f t="shared" si="63"/>
        <v>0</v>
      </c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R280" s="171" t="s">
        <v>203</v>
      </c>
      <c r="AT280" s="171" t="s">
        <v>199</v>
      </c>
      <c r="AU280" s="171" t="s">
        <v>204</v>
      </c>
      <c r="AY280" s="14" t="s">
        <v>196</v>
      </c>
      <c r="BE280" s="172">
        <f t="shared" si="64"/>
        <v>0</v>
      </c>
      <c r="BF280" s="172">
        <f t="shared" si="65"/>
        <v>0</v>
      </c>
      <c r="BG280" s="172">
        <f t="shared" si="66"/>
        <v>0</v>
      </c>
      <c r="BH280" s="172">
        <f t="shared" si="67"/>
        <v>0</v>
      </c>
      <c r="BI280" s="172">
        <f t="shared" si="68"/>
        <v>0</v>
      </c>
      <c r="BJ280" s="14" t="s">
        <v>204</v>
      </c>
      <c r="BK280" s="172">
        <f t="shared" si="69"/>
        <v>0</v>
      </c>
      <c r="BL280" s="14" t="s">
        <v>203</v>
      </c>
      <c r="BM280" s="171" t="s">
        <v>1614</v>
      </c>
    </row>
    <row r="281" spans="1:65" s="2" customFormat="1" ht="16.5" customHeight="1">
      <c r="A281" s="29"/>
      <c r="B281" s="158"/>
      <c r="C281" s="159" t="s">
        <v>692</v>
      </c>
      <c r="D281" s="159" t="s">
        <v>199</v>
      </c>
      <c r="E281" s="160" t="s">
        <v>528</v>
      </c>
      <c r="F281" s="161" t="s">
        <v>529</v>
      </c>
      <c r="G281" s="162" t="s">
        <v>208</v>
      </c>
      <c r="H281" s="163">
        <v>12149.2</v>
      </c>
      <c r="I281" s="164"/>
      <c r="J281" s="165">
        <f t="shared" si="60"/>
        <v>0</v>
      </c>
      <c r="K281" s="166"/>
      <c r="L281" s="30"/>
      <c r="M281" s="167" t="s">
        <v>1</v>
      </c>
      <c r="N281" s="168" t="s">
        <v>45</v>
      </c>
      <c r="O281" s="55"/>
      <c r="P281" s="169">
        <f t="shared" si="61"/>
        <v>0</v>
      </c>
      <c r="Q281" s="169">
        <v>0</v>
      </c>
      <c r="R281" s="169">
        <f t="shared" si="62"/>
        <v>0</v>
      </c>
      <c r="S281" s="169">
        <v>0</v>
      </c>
      <c r="T281" s="170">
        <f t="shared" si="63"/>
        <v>0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171" t="s">
        <v>203</v>
      </c>
      <c r="AT281" s="171" t="s">
        <v>199</v>
      </c>
      <c r="AU281" s="171" t="s">
        <v>204</v>
      </c>
      <c r="AY281" s="14" t="s">
        <v>196</v>
      </c>
      <c r="BE281" s="172">
        <f t="shared" si="64"/>
        <v>0</v>
      </c>
      <c r="BF281" s="172">
        <f t="shared" si="65"/>
        <v>0</v>
      </c>
      <c r="BG281" s="172">
        <f t="shared" si="66"/>
        <v>0</v>
      </c>
      <c r="BH281" s="172">
        <f t="shared" si="67"/>
        <v>0</v>
      </c>
      <c r="BI281" s="172">
        <f t="shared" si="68"/>
        <v>0</v>
      </c>
      <c r="BJ281" s="14" t="s">
        <v>204</v>
      </c>
      <c r="BK281" s="172">
        <f t="shared" si="69"/>
        <v>0</v>
      </c>
      <c r="BL281" s="14" t="s">
        <v>203</v>
      </c>
      <c r="BM281" s="171" t="s">
        <v>1615</v>
      </c>
    </row>
    <row r="282" spans="1:65" s="2" customFormat="1" ht="16.5" customHeight="1">
      <c r="A282" s="29"/>
      <c r="B282" s="158"/>
      <c r="C282" s="159" t="s">
        <v>696</v>
      </c>
      <c r="D282" s="159" t="s">
        <v>199</v>
      </c>
      <c r="E282" s="160" t="s">
        <v>532</v>
      </c>
      <c r="F282" s="161" t="s">
        <v>533</v>
      </c>
      <c r="G282" s="162" t="s">
        <v>208</v>
      </c>
      <c r="H282" s="163">
        <v>191506.6</v>
      </c>
      <c r="I282" s="164"/>
      <c r="J282" s="165">
        <f t="shared" si="60"/>
        <v>0</v>
      </c>
      <c r="K282" s="166"/>
      <c r="L282" s="30"/>
      <c r="M282" s="167" t="s">
        <v>1</v>
      </c>
      <c r="N282" s="168" t="s">
        <v>45</v>
      </c>
      <c r="O282" s="55"/>
      <c r="P282" s="169">
        <f t="shared" si="61"/>
        <v>0</v>
      </c>
      <c r="Q282" s="169">
        <v>0</v>
      </c>
      <c r="R282" s="169">
        <f t="shared" si="62"/>
        <v>0</v>
      </c>
      <c r="S282" s="169">
        <v>0</v>
      </c>
      <c r="T282" s="170">
        <f t="shared" si="63"/>
        <v>0</v>
      </c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R282" s="171" t="s">
        <v>203</v>
      </c>
      <c r="AT282" s="171" t="s">
        <v>199</v>
      </c>
      <c r="AU282" s="171" t="s">
        <v>204</v>
      </c>
      <c r="AY282" s="14" t="s">
        <v>196</v>
      </c>
      <c r="BE282" s="172">
        <f t="shared" si="64"/>
        <v>0</v>
      </c>
      <c r="BF282" s="172">
        <f t="shared" si="65"/>
        <v>0</v>
      </c>
      <c r="BG282" s="172">
        <f t="shared" si="66"/>
        <v>0</v>
      </c>
      <c r="BH282" s="172">
        <f t="shared" si="67"/>
        <v>0</v>
      </c>
      <c r="BI282" s="172">
        <f t="shared" si="68"/>
        <v>0</v>
      </c>
      <c r="BJ282" s="14" t="s">
        <v>204</v>
      </c>
      <c r="BK282" s="172">
        <f t="shared" si="69"/>
        <v>0</v>
      </c>
      <c r="BL282" s="14" t="s">
        <v>203</v>
      </c>
      <c r="BM282" s="171" t="s">
        <v>1616</v>
      </c>
    </row>
    <row r="283" spans="1:65" s="2" customFormat="1" ht="16.5" customHeight="1">
      <c r="A283" s="29"/>
      <c r="B283" s="158"/>
      <c r="C283" s="159" t="s">
        <v>700</v>
      </c>
      <c r="D283" s="159" t="s">
        <v>199</v>
      </c>
      <c r="E283" s="160" t="s">
        <v>536</v>
      </c>
      <c r="F283" s="161" t="s">
        <v>537</v>
      </c>
      <c r="G283" s="162" t="s">
        <v>208</v>
      </c>
      <c r="H283" s="163">
        <v>303.73</v>
      </c>
      <c r="I283" s="164"/>
      <c r="J283" s="165">
        <f t="shared" si="60"/>
        <v>0</v>
      </c>
      <c r="K283" s="166"/>
      <c r="L283" s="30"/>
      <c r="M283" s="167" t="s">
        <v>1</v>
      </c>
      <c r="N283" s="168" t="s">
        <v>45</v>
      </c>
      <c r="O283" s="55"/>
      <c r="P283" s="169">
        <f t="shared" si="61"/>
        <v>0</v>
      </c>
      <c r="Q283" s="169">
        <v>0</v>
      </c>
      <c r="R283" s="169">
        <f t="shared" si="62"/>
        <v>0</v>
      </c>
      <c r="S283" s="169">
        <v>0</v>
      </c>
      <c r="T283" s="170">
        <f t="shared" si="63"/>
        <v>0</v>
      </c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R283" s="171" t="s">
        <v>203</v>
      </c>
      <c r="AT283" s="171" t="s">
        <v>199</v>
      </c>
      <c r="AU283" s="171" t="s">
        <v>204</v>
      </c>
      <c r="AY283" s="14" t="s">
        <v>196</v>
      </c>
      <c r="BE283" s="172">
        <f t="shared" si="64"/>
        <v>0</v>
      </c>
      <c r="BF283" s="172">
        <f t="shared" si="65"/>
        <v>0</v>
      </c>
      <c r="BG283" s="172">
        <f t="shared" si="66"/>
        <v>0</v>
      </c>
      <c r="BH283" s="172">
        <f t="shared" si="67"/>
        <v>0</v>
      </c>
      <c r="BI283" s="172">
        <f t="shared" si="68"/>
        <v>0</v>
      </c>
      <c r="BJ283" s="14" t="s">
        <v>204</v>
      </c>
      <c r="BK283" s="172">
        <f t="shared" si="69"/>
        <v>0</v>
      </c>
      <c r="BL283" s="14" t="s">
        <v>203</v>
      </c>
      <c r="BM283" s="171" t="s">
        <v>1617</v>
      </c>
    </row>
    <row r="284" spans="1:65" s="2" customFormat="1" ht="16.5" customHeight="1">
      <c r="A284" s="29"/>
      <c r="B284" s="158"/>
      <c r="C284" s="159" t="s">
        <v>704</v>
      </c>
      <c r="D284" s="159" t="s">
        <v>199</v>
      </c>
      <c r="E284" s="160" t="s">
        <v>540</v>
      </c>
      <c r="F284" s="161" t="s">
        <v>541</v>
      </c>
      <c r="G284" s="162" t="s">
        <v>208</v>
      </c>
      <c r="H284" s="163">
        <v>303.73</v>
      </c>
      <c r="I284" s="164"/>
      <c r="J284" s="165">
        <f t="shared" si="60"/>
        <v>0</v>
      </c>
      <c r="K284" s="166"/>
      <c r="L284" s="30"/>
      <c r="M284" s="167" t="s">
        <v>1</v>
      </c>
      <c r="N284" s="168" t="s">
        <v>45</v>
      </c>
      <c r="O284" s="55"/>
      <c r="P284" s="169">
        <f t="shared" si="61"/>
        <v>0</v>
      </c>
      <c r="Q284" s="169">
        <v>0</v>
      </c>
      <c r="R284" s="169">
        <f t="shared" si="62"/>
        <v>0</v>
      </c>
      <c r="S284" s="169">
        <v>0</v>
      </c>
      <c r="T284" s="170">
        <f t="shared" si="63"/>
        <v>0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171" t="s">
        <v>203</v>
      </c>
      <c r="AT284" s="171" t="s">
        <v>199</v>
      </c>
      <c r="AU284" s="171" t="s">
        <v>204</v>
      </c>
      <c r="AY284" s="14" t="s">
        <v>196</v>
      </c>
      <c r="BE284" s="172">
        <f t="shared" si="64"/>
        <v>0</v>
      </c>
      <c r="BF284" s="172">
        <f t="shared" si="65"/>
        <v>0</v>
      </c>
      <c r="BG284" s="172">
        <f t="shared" si="66"/>
        <v>0</v>
      </c>
      <c r="BH284" s="172">
        <f t="shared" si="67"/>
        <v>0</v>
      </c>
      <c r="BI284" s="172">
        <f t="shared" si="68"/>
        <v>0</v>
      </c>
      <c r="BJ284" s="14" t="s">
        <v>204</v>
      </c>
      <c r="BK284" s="172">
        <f t="shared" si="69"/>
        <v>0</v>
      </c>
      <c r="BL284" s="14" t="s">
        <v>203</v>
      </c>
      <c r="BM284" s="171" t="s">
        <v>1618</v>
      </c>
    </row>
    <row r="285" spans="1:65" s="2" customFormat="1" ht="16.5" customHeight="1">
      <c r="A285" s="29"/>
      <c r="B285" s="158"/>
      <c r="C285" s="159" t="s">
        <v>708</v>
      </c>
      <c r="D285" s="159" t="s">
        <v>199</v>
      </c>
      <c r="E285" s="160" t="s">
        <v>544</v>
      </c>
      <c r="F285" s="161" t="s">
        <v>545</v>
      </c>
      <c r="G285" s="162" t="s">
        <v>208</v>
      </c>
      <c r="H285" s="163">
        <v>4787.665</v>
      </c>
      <c r="I285" s="164"/>
      <c r="J285" s="165">
        <f t="shared" si="60"/>
        <v>0</v>
      </c>
      <c r="K285" s="166"/>
      <c r="L285" s="30"/>
      <c r="M285" s="167" t="s">
        <v>1</v>
      </c>
      <c r="N285" s="168" t="s">
        <v>45</v>
      </c>
      <c r="O285" s="55"/>
      <c r="P285" s="169">
        <f t="shared" si="61"/>
        <v>0</v>
      </c>
      <c r="Q285" s="169">
        <v>0</v>
      </c>
      <c r="R285" s="169">
        <f t="shared" si="62"/>
        <v>0</v>
      </c>
      <c r="S285" s="169">
        <v>0</v>
      </c>
      <c r="T285" s="170">
        <f t="shared" si="63"/>
        <v>0</v>
      </c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R285" s="171" t="s">
        <v>203</v>
      </c>
      <c r="AT285" s="171" t="s">
        <v>199</v>
      </c>
      <c r="AU285" s="171" t="s">
        <v>204</v>
      </c>
      <c r="AY285" s="14" t="s">
        <v>196</v>
      </c>
      <c r="BE285" s="172">
        <f t="shared" si="64"/>
        <v>0</v>
      </c>
      <c r="BF285" s="172">
        <f t="shared" si="65"/>
        <v>0</v>
      </c>
      <c r="BG285" s="172">
        <f t="shared" si="66"/>
        <v>0</v>
      </c>
      <c r="BH285" s="172">
        <f t="shared" si="67"/>
        <v>0</v>
      </c>
      <c r="BI285" s="172">
        <f t="shared" si="68"/>
        <v>0</v>
      </c>
      <c r="BJ285" s="14" t="s">
        <v>204</v>
      </c>
      <c r="BK285" s="172">
        <f t="shared" si="69"/>
        <v>0</v>
      </c>
      <c r="BL285" s="14" t="s">
        <v>203</v>
      </c>
      <c r="BM285" s="171" t="s">
        <v>1619</v>
      </c>
    </row>
    <row r="286" spans="1:65" s="2" customFormat="1" ht="16.5" customHeight="1">
      <c r="A286" s="29"/>
      <c r="B286" s="158"/>
      <c r="C286" s="159" t="s">
        <v>712</v>
      </c>
      <c r="D286" s="159" t="s">
        <v>199</v>
      </c>
      <c r="E286" s="160" t="s">
        <v>540</v>
      </c>
      <c r="F286" s="161" t="s">
        <v>541</v>
      </c>
      <c r="G286" s="162" t="s">
        <v>208</v>
      </c>
      <c r="H286" s="163">
        <v>4787.665</v>
      </c>
      <c r="I286" s="164"/>
      <c r="J286" s="165">
        <f t="shared" si="60"/>
        <v>0</v>
      </c>
      <c r="K286" s="166"/>
      <c r="L286" s="30"/>
      <c r="M286" s="167" t="s">
        <v>1</v>
      </c>
      <c r="N286" s="168" t="s">
        <v>45</v>
      </c>
      <c r="O286" s="55"/>
      <c r="P286" s="169">
        <f t="shared" si="61"/>
        <v>0</v>
      </c>
      <c r="Q286" s="169">
        <v>0</v>
      </c>
      <c r="R286" s="169">
        <f t="shared" si="62"/>
        <v>0</v>
      </c>
      <c r="S286" s="169">
        <v>0</v>
      </c>
      <c r="T286" s="170">
        <f t="shared" si="63"/>
        <v>0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171" t="s">
        <v>203</v>
      </c>
      <c r="AT286" s="171" t="s">
        <v>199</v>
      </c>
      <c r="AU286" s="171" t="s">
        <v>204</v>
      </c>
      <c r="AY286" s="14" t="s">
        <v>196</v>
      </c>
      <c r="BE286" s="172">
        <f t="shared" si="64"/>
        <v>0</v>
      </c>
      <c r="BF286" s="172">
        <f t="shared" si="65"/>
        <v>0</v>
      </c>
      <c r="BG286" s="172">
        <f t="shared" si="66"/>
        <v>0</v>
      </c>
      <c r="BH286" s="172">
        <f t="shared" si="67"/>
        <v>0</v>
      </c>
      <c r="BI286" s="172">
        <f t="shared" si="68"/>
        <v>0</v>
      </c>
      <c r="BJ286" s="14" t="s">
        <v>204</v>
      </c>
      <c r="BK286" s="172">
        <f t="shared" si="69"/>
        <v>0</v>
      </c>
      <c r="BL286" s="14" t="s">
        <v>203</v>
      </c>
      <c r="BM286" s="171" t="s">
        <v>1620</v>
      </c>
    </row>
    <row r="287" spans="1:65" s="2" customFormat="1" ht="16.5" customHeight="1">
      <c r="A287" s="29"/>
      <c r="B287" s="158"/>
      <c r="C287" s="159" t="s">
        <v>716</v>
      </c>
      <c r="D287" s="159" t="s">
        <v>199</v>
      </c>
      <c r="E287" s="160" t="s">
        <v>550</v>
      </c>
      <c r="F287" s="161" t="s">
        <v>551</v>
      </c>
      <c r="G287" s="162" t="s">
        <v>208</v>
      </c>
      <c r="H287" s="163">
        <v>191506.6</v>
      </c>
      <c r="I287" s="164"/>
      <c r="J287" s="165">
        <f t="shared" si="60"/>
        <v>0</v>
      </c>
      <c r="K287" s="166"/>
      <c r="L287" s="30"/>
      <c r="M287" s="167" t="s">
        <v>1</v>
      </c>
      <c r="N287" s="168" t="s">
        <v>45</v>
      </c>
      <c r="O287" s="55"/>
      <c r="P287" s="169">
        <f t="shared" si="61"/>
        <v>0</v>
      </c>
      <c r="Q287" s="169">
        <v>0</v>
      </c>
      <c r="R287" s="169">
        <f t="shared" si="62"/>
        <v>0</v>
      </c>
      <c r="S287" s="169">
        <v>0</v>
      </c>
      <c r="T287" s="170">
        <f t="shared" si="63"/>
        <v>0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171" t="s">
        <v>203</v>
      </c>
      <c r="AT287" s="171" t="s">
        <v>199</v>
      </c>
      <c r="AU287" s="171" t="s">
        <v>204</v>
      </c>
      <c r="AY287" s="14" t="s">
        <v>196</v>
      </c>
      <c r="BE287" s="172">
        <f t="shared" si="64"/>
        <v>0</v>
      </c>
      <c r="BF287" s="172">
        <f t="shared" si="65"/>
        <v>0</v>
      </c>
      <c r="BG287" s="172">
        <f t="shared" si="66"/>
        <v>0</v>
      </c>
      <c r="BH287" s="172">
        <f t="shared" si="67"/>
        <v>0</v>
      </c>
      <c r="BI287" s="172">
        <f t="shared" si="68"/>
        <v>0</v>
      </c>
      <c r="BJ287" s="14" t="s">
        <v>204</v>
      </c>
      <c r="BK287" s="172">
        <f t="shared" si="69"/>
        <v>0</v>
      </c>
      <c r="BL287" s="14" t="s">
        <v>203</v>
      </c>
      <c r="BM287" s="171" t="s">
        <v>1621</v>
      </c>
    </row>
    <row r="288" spans="1:65" s="2" customFormat="1" ht="16.5" customHeight="1">
      <c r="A288" s="29"/>
      <c r="B288" s="158"/>
      <c r="C288" s="159" t="s">
        <v>720</v>
      </c>
      <c r="D288" s="159" t="s">
        <v>199</v>
      </c>
      <c r="E288" s="160" t="s">
        <v>550</v>
      </c>
      <c r="F288" s="161" t="s">
        <v>551</v>
      </c>
      <c r="G288" s="162" t="s">
        <v>208</v>
      </c>
      <c r="H288" s="163">
        <v>12149.2</v>
      </c>
      <c r="I288" s="164"/>
      <c r="J288" s="165">
        <f t="shared" si="60"/>
        <v>0</v>
      </c>
      <c r="K288" s="166"/>
      <c r="L288" s="30"/>
      <c r="M288" s="167" t="s">
        <v>1</v>
      </c>
      <c r="N288" s="168" t="s">
        <v>45</v>
      </c>
      <c r="O288" s="55"/>
      <c r="P288" s="169">
        <f t="shared" si="61"/>
        <v>0</v>
      </c>
      <c r="Q288" s="169">
        <v>0</v>
      </c>
      <c r="R288" s="169">
        <f t="shared" si="62"/>
        <v>0</v>
      </c>
      <c r="S288" s="169">
        <v>0</v>
      </c>
      <c r="T288" s="170">
        <f t="shared" si="63"/>
        <v>0</v>
      </c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R288" s="171" t="s">
        <v>203</v>
      </c>
      <c r="AT288" s="171" t="s">
        <v>199</v>
      </c>
      <c r="AU288" s="171" t="s">
        <v>204</v>
      </c>
      <c r="AY288" s="14" t="s">
        <v>196</v>
      </c>
      <c r="BE288" s="172">
        <f t="shared" si="64"/>
        <v>0</v>
      </c>
      <c r="BF288" s="172">
        <f t="shared" si="65"/>
        <v>0</v>
      </c>
      <c r="BG288" s="172">
        <f t="shared" si="66"/>
        <v>0</v>
      </c>
      <c r="BH288" s="172">
        <f t="shared" si="67"/>
        <v>0</v>
      </c>
      <c r="BI288" s="172">
        <f t="shared" si="68"/>
        <v>0</v>
      </c>
      <c r="BJ288" s="14" t="s">
        <v>204</v>
      </c>
      <c r="BK288" s="172">
        <f t="shared" si="69"/>
        <v>0</v>
      </c>
      <c r="BL288" s="14" t="s">
        <v>203</v>
      </c>
      <c r="BM288" s="171" t="s">
        <v>1622</v>
      </c>
    </row>
    <row r="289" spans="1:65" s="2" customFormat="1" ht="16.5" customHeight="1">
      <c r="A289" s="29"/>
      <c r="B289" s="158"/>
      <c r="C289" s="159" t="s">
        <v>724</v>
      </c>
      <c r="D289" s="159" t="s">
        <v>199</v>
      </c>
      <c r="E289" s="160" t="s">
        <v>556</v>
      </c>
      <c r="F289" s="161" t="s">
        <v>557</v>
      </c>
      <c r="G289" s="162" t="s">
        <v>208</v>
      </c>
      <c r="H289" s="163">
        <v>4787.665</v>
      </c>
      <c r="I289" s="164"/>
      <c r="J289" s="165">
        <f t="shared" si="60"/>
        <v>0</v>
      </c>
      <c r="K289" s="166"/>
      <c r="L289" s="30"/>
      <c r="M289" s="167" t="s">
        <v>1</v>
      </c>
      <c r="N289" s="168" t="s">
        <v>45</v>
      </c>
      <c r="O289" s="55"/>
      <c r="P289" s="169">
        <f t="shared" si="61"/>
        <v>0</v>
      </c>
      <c r="Q289" s="169">
        <v>0</v>
      </c>
      <c r="R289" s="169">
        <f t="shared" si="62"/>
        <v>0</v>
      </c>
      <c r="S289" s="169">
        <v>0</v>
      </c>
      <c r="T289" s="170">
        <f t="shared" si="63"/>
        <v>0</v>
      </c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R289" s="171" t="s">
        <v>203</v>
      </c>
      <c r="AT289" s="171" t="s">
        <v>199</v>
      </c>
      <c r="AU289" s="171" t="s">
        <v>204</v>
      </c>
      <c r="AY289" s="14" t="s">
        <v>196</v>
      </c>
      <c r="BE289" s="172">
        <f t="shared" si="64"/>
        <v>0</v>
      </c>
      <c r="BF289" s="172">
        <f t="shared" si="65"/>
        <v>0</v>
      </c>
      <c r="BG289" s="172">
        <f t="shared" si="66"/>
        <v>0</v>
      </c>
      <c r="BH289" s="172">
        <f t="shared" si="67"/>
        <v>0</v>
      </c>
      <c r="BI289" s="172">
        <f t="shared" si="68"/>
        <v>0</v>
      </c>
      <c r="BJ289" s="14" t="s">
        <v>204</v>
      </c>
      <c r="BK289" s="172">
        <f t="shared" si="69"/>
        <v>0</v>
      </c>
      <c r="BL289" s="14" t="s">
        <v>203</v>
      </c>
      <c r="BM289" s="171" t="s">
        <v>1623</v>
      </c>
    </row>
    <row r="290" spans="1:65" s="2" customFormat="1" ht="16.5" customHeight="1">
      <c r="A290" s="29"/>
      <c r="B290" s="158"/>
      <c r="C290" s="159" t="s">
        <v>728</v>
      </c>
      <c r="D290" s="159" t="s">
        <v>199</v>
      </c>
      <c r="E290" s="160" t="s">
        <v>556</v>
      </c>
      <c r="F290" s="161" t="s">
        <v>557</v>
      </c>
      <c r="G290" s="162" t="s">
        <v>208</v>
      </c>
      <c r="H290" s="163">
        <v>303.73</v>
      </c>
      <c r="I290" s="164"/>
      <c r="J290" s="165">
        <f t="shared" si="60"/>
        <v>0</v>
      </c>
      <c r="K290" s="166"/>
      <c r="L290" s="30"/>
      <c r="M290" s="167" t="s">
        <v>1</v>
      </c>
      <c r="N290" s="168" t="s">
        <v>45</v>
      </c>
      <c r="O290" s="55"/>
      <c r="P290" s="169">
        <f t="shared" si="61"/>
        <v>0</v>
      </c>
      <c r="Q290" s="169">
        <v>0</v>
      </c>
      <c r="R290" s="169">
        <f t="shared" si="62"/>
        <v>0</v>
      </c>
      <c r="S290" s="169">
        <v>0</v>
      </c>
      <c r="T290" s="170">
        <f t="shared" si="63"/>
        <v>0</v>
      </c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R290" s="171" t="s">
        <v>203</v>
      </c>
      <c r="AT290" s="171" t="s">
        <v>199</v>
      </c>
      <c r="AU290" s="171" t="s">
        <v>204</v>
      </c>
      <c r="AY290" s="14" t="s">
        <v>196</v>
      </c>
      <c r="BE290" s="172">
        <f t="shared" si="64"/>
        <v>0</v>
      </c>
      <c r="BF290" s="172">
        <f t="shared" si="65"/>
        <v>0</v>
      </c>
      <c r="BG290" s="172">
        <f t="shared" si="66"/>
        <v>0</v>
      </c>
      <c r="BH290" s="172">
        <f t="shared" si="67"/>
        <v>0</v>
      </c>
      <c r="BI290" s="172">
        <f t="shared" si="68"/>
        <v>0</v>
      </c>
      <c r="BJ290" s="14" t="s">
        <v>204</v>
      </c>
      <c r="BK290" s="172">
        <f t="shared" si="69"/>
        <v>0</v>
      </c>
      <c r="BL290" s="14" t="s">
        <v>203</v>
      </c>
      <c r="BM290" s="171" t="s">
        <v>1624</v>
      </c>
    </row>
    <row r="291" spans="1:65" s="2" customFormat="1" ht="16.5" customHeight="1">
      <c r="A291" s="29"/>
      <c r="B291" s="158"/>
      <c r="C291" s="159" t="s">
        <v>732</v>
      </c>
      <c r="D291" s="159" t="s">
        <v>199</v>
      </c>
      <c r="E291" s="160" t="s">
        <v>1625</v>
      </c>
      <c r="F291" s="161" t="s">
        <v>1626</v>
      </c>
      <c r="G291" s="162" t="s">
        <v>512</v>
      </c>
      <c r="H291" s="163">
        <v>1</v>
      </c>
      <c r="I291" s="164"/>
      <c r="J291" s="165">
        <f t="shared" si="60"/>
        <v>0</v>
      </c>
      <c r="K291" s="166"/>
      <c r="L291" s="30"/>
      <c r="M291" s="167" t="s">
        <v>1</v>
      </c>
      <c r="N291" s="168" t="s">
        <v>45</v>
      </c>
      <c r="O291" s="55"/>
      <c r="P291" s="169">
        <f t="shared" si="61"/>
        <v>0</v>
      </c>
      <c r="Q291" s="169">
        <v>0</v>
      </c>
      <c r="R291" s="169">
        <f t="shared" si="62"/>
        <v>0</v>
      </c>
      <c r="S291" s="169">
        <v>0</v>
      </c>
      <c r="T291" s="170">
        <f t="shared" si="63"/>
        <v>0</v>
      </c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R291" s="171" t="s">
        <v>203</v>
      </c>
      <c r="AT291" s="171" t="s">
        <v>199</v>
      </c>
      <c r="AU291" s="171" t="s">
        <v>204</v>
      </c>
      <c r="AY291" s="14" t="s">
        <v>196</v>
      </c>
      <c r="BE291" s="172">
        <f t="shared" si="64"/>
        <v>0</v>
      </c>
      <c r="BF291" s="172">
        <f t="shared" si="65"/>
        <v>0</v>
      </c>
      <c r="BG291" s="172">
        <f t="shared" si="66"/>
        <v>0</v>
      </c>
      <c r="BH291" s="172">
        <f t="shared" si="67"/>
        <v>0</v>
      </c>
      <c r="BI291" s="172">
        <f t="shared" si="68"/>
        <v>0</v>
      </c>
      <c r="BJ291" s="14" t="s">
        <v>204</v>
      </c>
      <c r="BK291" s="172">
        <f t="shared" si="69"/>
        <v>0</v>
      </c>
      <c r="BL291" s="14" t="s">
        <v>203</v>
      </c>
      <c r="BM291" s="171" t="s">
        <v>1627</v>
      </c>
    </row>
    <row r="292" spans="1:65" s="2" customFormat="1" ht="16.5" customHeight="1">
      <c r="A292" s="29"/>
      <c r="B292" s="158"/>
      <c r="C292" s="159" t="s">
        <v>736</v>
      </c>
      <c r="D292" s="159" t="s">
        <v>199</v>
      </c>
      <c r="E292" s="160" t="s">
        <v>1628</v>
      </c>
      <c r="F292" s="161" t="s">
        <v>1629</v>
      </c>
      <c r="G292" s="162" t="s">
        <v>512</v>
      </c>
      <c r="H292" s="163">
        <v>1</v>
      </c>
      <c r="I292" s="164"/>
      <c r="J292" s="165">
        <f t="shared" si="60"/>
        <v>0</v>
      </c>
      <c r="K292" s="166"/>
      <c r="L292" s="30"/>
      <c r="M292" s="167" t="s">
        <v>1</v>
      </c>
      <c r="N292" s="168" t="s">
        <v>45</v>
      </c>
      <c r="O292" s="55"/>
      <c r="P292" s="169">
        <f t="shared" si="61"/>
        <v>0</v>
      </c>
      <c r="Q292" s="169">
        <v>0</v>
      </c>
      <c r="R292" s="169">
        <f t="shared" si="62"/>
        <v>0</v>
      </c>
      <c r="S292" s="169">
        <v>0</v>
      </c>
      <c r="T292" s="170">
        <f t="shared" si="63"/>
        <v>0</v>
      </c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R292" s="171" t="s">
        <v>203</v>
      </c>
      <c r="AT292" s="171" t="s">
        <v>199</v>
      </c>
      <c r="AU292" s="171" t="s">
        <v>204</v>
      </c>
      <c r="AY292" s="14" t="s">
        <v>196</v>
      </c>
      <c r="BE292" s="172">
        <f t="shared" si="64"/>
        <v>0</v>
      </c>
      <c r="BF292" s="172">
        <f t="shared" si="65"/>
        <v>0</v>
      </c>
      <c r="BG292" s="172">
        <f t="shared" si="66"/>
        <v>0</v>
      </c>
      <c r="BH292" s="172">
        <f t="shared" si="67"/>
        <v>0</v>
      </c>
      <c r="BI292" s="172">
        <f t="shared" si="68"/>
        <v>0</v>
      </c>
      <c r="BJ292" s="14" t="s">
        <v>204</v>
      </c>
      <c r="BK292" s="172">
        <f t="shared" si="69"/>
        <v>0</v>
      </c>
      <c r="BL292" s="14" t="s">
        <v>203</v>
      </c>
      <c r="BM292" s="171" t="s">
        <v>1630</v>
      </c>
    </row>
    <row r="293" spans="1:65" s="2" customFormat="1" ht="16.5" customHeight="1">
      <c r="A293" s="29"/>
      <c r="B293" s="158"/>
      <c r="C293" s="159" t="s">
        <v>740</v>
      </c>
      <c r="D293" s="159" t="s">
        <v>199</v>
      </c>
      <c r="E293" s="160" t="s">
        <v>1631</v>
      </c>
      <c r="F293" s="161" t="s">
        <v>1632</v>
      </c>
      <c r="G293" s="162" t="s">
        <v>512</v>
      </c>
      <c r="H293" s="163">
        <v>60</v>
      </c>
      <c r="I293" s="164"/>
      <c r="J293" s="165">
        <f t="shared" si="60"/>
        <v>0</v>
      </c>
      <c r="K293" s="166"/>
      <c r="L293" s="30"/>
      <c r="M293" s="167" t="s">
        <v>1</v>
      </c>
      <c r="N293" s="168" t="s">
        <v>45</v>
      </c>
      <c r="O293" s="55"/>
      <c r="P293" s="169">
        <f t="shared" si="61"/>
        <v>0</v>
      </c>
      <c r="Q293" s="169">
        <v>0</v>
      </c>
      <c r="R293" s="169">
        <f t="shared" si="62"/>
        <v>0</v>
      </c>
      <c r="S293" s="169">
        <v>0</v>
      </c>
      <c r="T293" s="170">
        <f t="shared" si="63"/>
        <v>0</v>
      </c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R293" s="171" t="s">
        <v>203</v>
      </c>
      <c r="AT293" s="171" t="s">
        <v>199</v>
      </c>
      <c r="AU293" s="171" t="s">
        <v>204</v>
      </c>
      <c r="AY293" s="14" t="s">
        <v>196</v>
      </c>
      <c r="BE293" s="172">
        <f t="shared" si="64"/>
        <v>0</v>
      </c>
      <c r="BF293" s="172">
        <f t="shared" si="65"/>
        <v>0</v>
      </c>
      <c r="BG293" s="172">
        <f t="shared" si="66"/>
        <v>0</v>
      </c>
      <c r="BH293" s="172">
        <f t="shared" si="67"/>
        <v>0</v>
      </c>
      <c r="BI293" s="172">
        <f t="shared" si="68"/>
        <v>0</v>
      </c>
      <c r="BJ293" s="14" t="s">
        <v>204</v>
      </c>
      <c r="BK293" s="172">
        <f t="shared" si="69"/>
        <v>0</v>
      </c>
      <c r="BL293" s="14" t="s">
        <v>203</v>
      </c>
      <c r="BM293" s="171" t="s">
        <v>1633</v>
      </c>
    </row>
    <row r="294" spans="1:65" s="2" customFormat="1" ht="16.5" customHeight="1">
      <c r="A294" s="29"/>
      <c r="B294" s="158"/>
      <c r="C294" s="159" t="s">
        <v>744</v>
      </c>
      <c r="D294" s="159" t="s">
        <v>199</v>
      </c>
      <c r="E294" s="160" t="s">
        <v>1634</v>
      </c>
      <c r="F294" s="161" t="s">
        <v>1635</v>
      </c>
      <c r="G294" s="162" t="s">
        <v>512</v>
      </c>
      <c r="H294" s="163">
        <v>60</v>
      </c>
      <c r="I294" s="164"/>
      <c r="J294" s="165">
        <f t="shared" si="60"/>
        <v>0</v>
      </c>
      <c r="K294" s="166"/>
      <c r="L294" s="30"/>
      <c r="M294" s="167" t="s">
        <v>1</v>
      </c>
      <c r="N294" s="168" t="s">
        <v>45</v>
      </c>
      <c r="O294" s="55"/>
      <c r="P294" s="169">
        <f t="shared" si="61"/>
        <v>0</v>
      </c>
      <c r="Q294" s="169">
        <v>0</v>
      </c>
      <c r="R294" s="169">
        <f t="shared" si="62"/>
        <v>0</v>
      </c>
      <c r="S294" s="169">
        <v>0</v>
      </c>
      <c r="T294" s="170">
        <f t="shared" si="63"/>
        <v>0</v>
      </c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R294" s="171" t="s">
        <v>203</v>
      </c>
      <c r="AT294" s="171" t="s">
        <v>199</v>
      </c>
      <c r="AU294" s="171" t="s">
        <v>204</v>
      </c>
      <c r="AY294" s="14" t="s">
        <v>196</v>
      </c>
      <c r="BE294" s="172">
        <f t="shared" si="64"/>
        <v>0</v>
      </c>
      <c r="BF294" s="172">
        <f t="shared" si="65"/>
        <v>0</v>
      </c>
      <c r="BG294" s="172">
        <f t="shared" si="66"/>
        <v>0</v>
      </c>
      <c r="BH294" s="172">
        <f t="shared" si="67"/>
        <v>0</v>
      </c>
      <c r="BI294" s="172">
        <f t="shared" si="68"/>
        <v>0</v>
      </c>
      <c r="BJ294" s="14" t="s">
        <v>204</v>
      </c>
      <c r="BK294" s="172">
        <f t="shared" si="69"/>
        <v>0</v>
      </c>
      <c r="BL294" s="14" t="s">
        <v>203</v>
      </c>
      <c r="BM294" s="171" t="s">
        <v>1636</v>
      </c>
    </row>
    <row r="295" spans="1:65" s="2" customFormat="1" ht="16.5" customHeight="1">
      <c r="A295" s="29"/>
      <c r="B295" s="158"/>
      <c r="C295" s="159" t="s">
        <v>748</v>
      </c>
      <c r="D295" s="159" t="s">
        <v>199</v>
      </c>
      <c r="E295" s="160" t="s">
        <v>1637</v>
      </c>
      <c r="F295" s="161" t="s">
        <v>1638</v>
      </c>
      <c r="G295" s="162" t="s">
        <v>512</v>
      </c>
      <c r="H295" s="163">
        <v>1</v>
      </c>
      <c r="I295" s="164"/>
      <c r="J295" s="165">
        <f t="shared" si="60"/>
        <v>0</v>
      </c>
      <c r="K295" s="166"/>
      <c r="L295" s="30"/>
      <c r="M295" s="167" t="s">
        <v>1</v>
      </c>
      <c r="N295" s="168" t="s">
        <v>45</v>
      </c>
      <c r="O295" s="55"/>
      <c r="P295" s="169">
        <f t="shared" si="61"/>
        <v>0</v>
      </c>
      <c r="Q295" s="169">
        <v>0</v>
      </c>
      <c r="R295" s="169">
        <f t="shared" si="62"/>
        <v>0</v>
      </c>
      <c r="S295" s="169">
        <v>0</v>
      </c>
      <c r="T295" s="170">
        <f t="shared" si="63"/>
        <v>0</v>
      </c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R295" s="171" t="s">
        <v>203</v>
      </c>
      <c r="AT295" s="171" t="s">
        <v>199</v>
      </c>
      <c r="AU295" s="171" t="s">
        <v>204</v>
      </c>
      <c r="AY295" s="14" t="s">
        <v>196</v>
      </c>
      <c r="BE295" s="172">
        <f t="shared" si="64"/>
        <v>0</v>
      </c>
      <c r="BF295" s="172">
        <f t="shared" si="65"/>
        <v>0</v>
      </c>
      <c r="BG295" s="172">
        <f t="shared" si="66"/>
        <v>0</v>
      </c>
      <c r="BH295" s="172">
        <f t="shared" si="67"/>
        <v>0</v>
      </c>
      <c r="BI295" s="172">
        <f t="shared" si="68"/>
        <v>0</v>
      </c>
      <c r="BJ295" s="14" t="s">
        <v>204</v>
      </c>
      <c r="BK295" s="172">
        <f t="shared" si="69"/>
        <v>0</v>
      </c>
      <c r="BL295" s="14" t="s">
        <v>203</v>
      </c>
      <c r="BM295" s="171" t="s">
        <v>1639</v>
      </c>
    </row>
    <row r="296" spans="1:65" s="2" customFormat="1" ht="16.5" customHeight="1">
      <c r="A296" s="29"/>
      <c r="B296" s="158"/>
      <c r="C296" s="159" t="s">
        <v>752</v>
      </c>
      <c r="D296" s="159" t="s">
        <v>199</v>
      </c>
      <c r="E296" s="160" t="s">
        <v>1640</v>
      </c>
      <c r="F296" s="161" t="s">
        <v>1641</v>
      </c>
      <c r="G296" s="162" t="s">
        <v>512</v>
      </c>
      <c r="H296" s="163">
        <v>1</v>
      </c>
      <c r="I296" s="164"/>
      <c r="J296" s="165">
        <f t="shared" si="60"/>
        <v>0</v>
      </c>
      <c r="K296" s="166"/>
      <c r="L296" s="30"/>
      <c r="M296" s="167" t="s">
        <v>1</v>
      </c>
      <c r="N296" s="168" t="s">
        <v>45</v>
      </c>
      <c r="O296" s="55"/>
      <c r="P296" s="169">
        <f t="shared" si="61"/>
        <v>0</v>
      </c>
      <c r="Q296" s="169">
        <v>0</v>
      </c>
      <c r="R296" s="169">
        <f t="shared" si="62"/>
        <v>0</v>
      </c>
      <c r="S296" s="169">
        <v>0</v>
      </c>
      <c r="T296" s="170">
        <f t="shared" si="63"/>
        <v>0</v>
      </c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R296" s="171" t="s">
        <v>203</v>
      </c>
      <c r="AT296" s="171" t="s">
        <v>199</v>
      </c>
      <c r="AU296" s="171" t="s">
        <v>204</v>
      </c>
      <c r="AY296" s="14" t="s">
        <v>196</v>
      </c>
      <c r="BE296" s="172">
        <f t="shared" si="64"/>
        <v>0</v>
      </c>
      <c r="BF296" s="172">
        <f t="shared" si="65"/>
        <v>0</v>
      </c>
      <c r="BG296" s="172">
        <f t="shared" si="66"/>
        <v>0</v>
      </c>
      <c r="BH296" s="172">
        <f t="shared" si="67"/>
        <v>0</v>
      </c>
      <c r="BI296" s="172">
        <f t="shared" si="68"/>
        <v>0</v>
      </c>
      <c r="BJ296" s="14" t="s">
        <v>204</v>
      </c>
      <c r="BK296" s="172">
        <f t="shared" si="69"/>
        <v>0</v>
      </c>
      <c r="BL296" s="14" t="s">
        <v>203</v>
      </c>
      <c r="BM296" s="171" t="s">
        <v>1642</v>
      </c>
    </row>
    <row r="297" spans="1:65" s="2" customFormat="1" ht="16.5" customHeight="1">
      <c r="A297" s="29"/>
      <c r="B297" s="158"/>
      <c r="C297" s="159" t="s">
        <v>758</v>
      </c>
      <c r="D297" s="159" t="s">
        <v>199</v>
      </c>
      <c r="E297" s="160" t="s">
        <v>562</v>
      </c>
      <c r="F297" s="161" t="s">
        <v>563</v>
      </c>
      <c r="G297" s="162" t="s">
        <v>208</v>
      </c>
      <c r="H297" s="163">
        <v>692.96500000000003</v>
      </c>
      <c r="I297" s="164"/>
      <c r="J297" s="165">
        <f t="shared" si="60"/>
        <v>0</v>
      </c>
      <c r="K297" s="166"/>
      <c r="L297" s="30"/>
      <c r="M297" s="167" t="s">
        <v>1</v>
      </c>
      <c r="N297" s="168" t="s">
        <v>45</v>
      </c>
      <c r="O297" s="55"/>
      <c r="P297" s="169">
        <f t="shared" si="61"/>
        <v>0</v>
      </c>
      <c r="Q297" s="169">
        <v>1.2999999999999999E-4</v>
      </c>
      <c r="R297" s="169">
        <f t="shared" si="62"/>
        <v>9.0085449999999997E-2</v>
      </c>
      <c r="S297" s="169">
        <v>0</v>
      </c>
      <c r="T297" s="170">
        <f t="shared" si="63"/>
        <v>0</v>
      </c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R297" s="171" t="s">
        <v>203</v>
      </c>
      <c r="AT297" s="171" t="s">
        <v>199</v>
      </c>
      <c r="AU297" s="171" t="s">
        <v>204</v>
      </c>
      <c r="AY297" s="14" t="s">
        <v>196</v>
      </c>
      <c r="BE297" s="172">
        <f t="shared" si="64"/>
        <v>0</v>
      </c>
      <c r="BF297" s="172">
        <f t="shared" si="65"/>
        <v>0</v>
      </c>
      <c r="BG297" s="172">
        <f t="shared" si="66"/>
        <v>0</v>
      </c>
      <c r="BH297" s="172">
        <f t="shared" si="67"/>
        <v>0</v>
      </c>
      <c r="BI297" s="172">
        <f t="shared" si="68"/>
        <v>0</v>
      </c>
      <c r="BJ297" s="14" t="s">
        <v>204</v>
      </c>
      <c r="BK297" s="172">
        <f t="shared" si="69"/>
        <v>0</v>
      </c>
      <c r="BL297" s="14" t="s">
        <v>203</v>
      </c>
      <c r="BM297" s="171" t="s">
        <v>1643</v>
      </c>
    </row>
    <row r="298" spans="1:65" s="2" customFormat="1" ht="16.5" customHeight="1">
      <c r="A298" s="29"/>
      <c r="B298" s="158"/>
      <c r="C298" s="159" t="s">
        <v>762</v>
      </c>
      <c r="D298" s="159" t="s">
        <v>199</v>
      </c>
      <c r="E298" s="160" t="s">
        <v>562</v>
      </c>
      <c r="F298" s="161" t="s">
        <v>563</v>
      </c>
      <c r="G298" s="162" t="s">
        <v>208</v>
      </c>
      <c r="H298" s="163">
        <v>39.6</v>
      </c>
      <c r="I298" s="164"/>
      <c r="J298" s="165">
        <f t="shared" si="60"/>
        <v>0</v>
      </c>
      <c r="K298" s="166"/>
      <c r="L298" s="30"/>
      <c r="M298" s="167" t="s">
        <v>1</v>
      </c>
      <c r="N298" s="168" t="s">
        <v>45</v>
      </c>
      <c r="O298" s="55"/>
      <c r="P298" s="169">
        <f t="shared" si="61"/>
        <v>0</v>
      </c>
      <c r="Q298" s="169">
        <v>1.2999999999999999E-4</v>
      </c>
      <c r="R298" s="169">
        <f t="shared" si="62"/>
        <v>5.1479999999999998E-3</v>
      </c>
      <c r="S298" s="169">
        <v>0</v>
      </c>
      <c r="T298" s="170">
        <f t="shared" si="63"/>
        <v>0</v>
      </c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R298" s="171" t="s">
        <v>203</v>
      </c>
      <c r="AT298" s="171" t="s">
        <v>199</v>
      </c>
      <c r="AU298" s="171" t="s">
        <v>204</v>
      </c>
      <c r="AY298" s="14" t="s">
        <v>196</v>
      </c>
      <c r="BE298" s="172">
        <f t="shared" si="64"/>
        <v>0</v>
      </c>
      <c r="BF298" s="172">
        <f t="shared" si="65"/>
        <v>0</v>
      </c>
      <c r="BG298" s="172">
        <f t="shared" si="66"/>
        <v>0</v>
      </c>
      <c r="BH298" s="172">
        <f t="shared" si="67"/>
        <v>0</v>
      </c>
      <c r="BI298" s="172">
        <f t="shared" si="68"/>
        <v>0</v>
      </c>
      <c r="BJ298" s="14" t="s">
        <v>204</v>
      </c>
      <c r="BK298" s="172">
        <f t="shared" si="69"/>
        <v>0</v>
      </c>
      <c r="BL298" s="14" t="s">
        <v>203</v>
      </c>
      <c r="BM298" s="171" t="s">
        <v>1644</v>
      </c>
    </row>
    <row r="299" spans="1:65" s="2" customFormat="1" ht="16.5" customHeight="1">
      <c r="A299" s="29"/>
      <c r="B299" s="158"/>
      <c r="C299" s="159" t="s">
        <v>766</v>
      </c>
      <c r="D299" s="159" t="s">
        <v>199</v>
      </c>
      <c r="E299" s="160" t="s">
        <v>568</v>
      </c>
      <c r="F299" s="161" t="s">
        <v>569</v>
      </c>
      <c r="G299" s="162" t="s">
        <v>208</v>
      </c>
      <c r="H299" s="163">
        <v>21.379000000000001</v>
      </c>
      <c r="I299" s="164"/>
      <c r="J299" s="165">
        <f t="shared" si="60"/>
        <v>0</v>
      </c>
      <c r="K299" s="166"/>
      <c r="L299" s="30"/>
      <c r="M299" s="167" t="s">
        <v>1</v>
      </c>
      <c r="N299" s="168" t="s">
        <v>45</v>
      </c>
      <c r="O299" s="55"/>
      <c r="P299" s="169">
        <f t="shared" si="61"/>
        <v>0</v>
      </c>
      <c r="Q299" s="169">
        <v>2.1000000000000001E-4</v>
      </c>
      <c r="R299" s="169">
        <f t="shared" si="62"/>
        <v>4.4895900000000008E-3</v>
      </c>
      <c r="S299" s="169">
        <v>0</v>
      </c>
      <c r="T299" s="170">
        <f t="shared" si="63"/>
        <v>0</v>
      </c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R299" s="171" t="s">
        <v>203</v>
      </c>
      <c r="AT299" s="171" t="s">
        <v>199</v>
      </c>
      <c r="AU299" s="171" t="s">
        <v>204</v>
      </c>
      <c r="AY299" s="14" t="s">
        <v>196</v>
      </c>
      <c r="BE299" s="172">
        <f t="shared" si="64"/>
        <v>0</v>
      </c>
      <c r="BF299" s="172">
        <f t="shared" si="65"/>
        <v>0</v>
      </c>
      <c r="BG299" s="172">
        <f t="shared" si="66"/>
        <v>0</v>
      </c>
      <c r="BH299" s="172">
        <f t="shared" si="67"/>
        <v>0</v>
      </c>
      <c r="BI299" s="172">
        <f t="shared" si="68"/>
        <v>0</v>
      </c>
      <c r="BJ299" s="14" t="s">
        <v>204</v>
      </c>
      <c r="BK299" s="172">
        <f t="shared" si="69"/>
        <v>0</v>
      </c>
      <c r="BL299" s="14" t="s">
        <v>203</v>
      </c>
      <c r="BM299" s="171" t="s">
        <v>1645</v>
      </c>
    </row>
    <row r="300" spans="1:65" s="2" customFormat="1" ht="16.5" customHeight="1">
      <c r="A300" s="29"/>
      <c r="B300" s="158"/>
      <c r="C300" s="159" t="s">
        <v>772</v>
      </c>
      <c r="D300" s="159" t="s">
        <v>199</v>
      </c>
      <c r="E300" s="160" t="s">
        <v>572</v>
      </c>
      <c r="F300" s="161" t="s">
        <v>573</v>
      </c>
      <c r="G300" s="162" t="s">
        <v>208</v>
      </c>
      <c r="H300" s="163">
        <v>8.6259999999999994</v>
      </c>
      <c r="I300" s="164"/>
      <c r="J300" s="165">
        <f t="shared" si="60"/>
        <v>0</v>
      </c>
      <c r="K300" s="166"/>
      <c r="L300" s="30"/>
      <c r="M300" s="167" t="s">
        <v>1</v>
      </c>
      <c r="N300" s="168" t="s">
        <v>45</v>
      </c>
      <c r="O300" s="55"/>
      <c r="P300" s="169">
        <f t="shared" si="61"/>
        <v>0</v>
      </c>
      <c r="Q300" s="169">
        <v>2.0000000000000002E-5</v>
      </c>
      <c r="R300" s="169">
        <f t="shared" si="62"/>
        <v>1.7252000000000001E-4</v>
      </c>
      <c r="S300" s="169">
        <v>0</v>
      </c>
      <c r="T300" s="170">
        <f t="shared" si="63"/>
        <v>0</v>
      </c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R300" s="171" t="s">
        <v>203</v>
      </c>
      <c r="AT300" s="171" t="s">
        <v>199</v>
      </c>
      <c r="AU300" s="171" t="s">
        <v>204</v>
      </c>
      <c r="AY300" s="14" t="s">
        <v>196</v>
      </c>
      <c r="BE300" s="172">
        <f t="shared" si="64"/>
        <v>0</v>
      </c>
      <c r="BF300" s="172">
        <f t="shared" si="65"/>
        <v>0</v>
      </c>
      <c r="BG300" s="172">
        <f t="shared" si="66"/>
        <v>0</v>
      </c>
      <c r="BH300" s="172">
        <f t="shared" si="67"/>
        <v>0</v>
      </c>
      <c r="BI300" s="172">
        <f t="shared" si="68"/>
        <v>0</v>
      </c>
      <c r="BJ300" s="14" t="s">
        <v>204</v>
      </c>
      <c r="BK300" s="172">
        <f t="shared" si="69"/>
        <v>0</v>
      </c>
      <c r="BL300" s="14" t="s">
        <v>203</v>
      </c>
      <c r="BM300" s="171" t="s">
        <v>1646</v>
      </c>
    </row>
    <row r="301" spans="1:65" s="2" customFormat="1" ht="16.5" customHeight="1">
      <c r="A301" s="29"/>
      <c r="B301" s="158"/>
      <c r="C301" s="159" t="s">
        <v>780</v>
      </c>
      <c r="D301" s="159" t="s">
        <v>199</v>
      </c>
      <c r="E301" s="160" t="s">
        <v>572</v>
      </c>
      <c r="F301" s="161" t="s">
        <v>573</v>
      </c>
      <c r="G301" s="162" t="s">
        <v>208</v>
      </c>
      <c r="H301" s="163">
        <v>3.24</v>
      </c>
      <c r="I301" s="164"/>
      <c r="J301" s="165">
        <f t="shared" si="60"/>
        <v>0</v>
      </c>
      <c r="K301" s="166"/>
      <c r="L301" s="30"/>
      <c r="M301" s="167" t="s">
        <v>1</v>
      </c>
      <c r="N301" s="168" t="s">
        <v>45</v>
      </c>
      <c r="O301" s="55"/>
      <c r="P301" s="169">
        <f t="shared" si="61"/>
        <v>0</v>
      </c>
      <c r="Q301" s="169">
        <v>2.0000000000000002E-5</v>
      </c>
      <c r="R301" s="169">
        <f t="shared" si="62"/>
        <v>6.4800000000000003E-5</v>
      </c>
      <c r="S301" s="169">
        <v>0</v>
      </c>
      <c r="T301" s="170">
        <f t="shared" si="63"/>
        <v>0</v>
      </c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R301" s="171" t="s">
        <v>203</v>
      </c>
      <c r="AT301" s="171" t="s">
        <v>199</v>
      </c>
      <c r="AU301" s="171" t="s">
        <v>204</v>
      </c>
      <c r="AY301" s="14" t="s">
        <v>196</v>
      </c>
      <c r="BE301" s="172">
        <f t="shared" si="64"/>
        <v>0</v>
      </c>
      <c r="BF301" s="172">
        <f t="shared" si="65"/>
        <v>0</v>
      </c>
      <c r="BG301" s="172">
        <f t="shared" si="66"/>
        <v>0</v>
      </c>
      <c r="BH301" s="172">
        <f t="shared" si="67"/>
        <v>0</v>
      </c>
      <c r="BI301" s="172">
        <f t="shared" si="68"/>
        <v>0</v>
      </c>
      <c r="BJ301" s="14" t="s">
        <v>204</v>
      </c>
      <c r="BK301" s="172">
        <f t="shared" si="69"/>
        <v>0</v>
      </c>
      <c r="BL301" s="14" t="s">
        <v>203</v>
      </c>
      <c r="BM301" s="171" t="s">
        <v>1647</v>
      </c>
    </row>
    <row r="302" spans="1:65" s="2" customFormat="1" ht="16.5" customHeight="1">
      <c r="A302" s="29"/>
      <c r="B302" s="158"/>
      <c r="C302" s="159" t="s">
        <v>784</v>
      </c>
      <c r="D302" s="159" t="s">
        <v>199</v>
      </c>
      <c r="E302" s="160" t="s">
        <v>578</v>
      </c>
      <c r="F302" s="161" t="s">
        <v>579</v>
      </c>
      <c r="G302" s="162" t="s">
        <v>208</v>
      </c>
      <c r="H302" s="163">
        <v>688.27800000000002</v>
      </c>
      <c r="I302" s="164"/>
      <c r="J302" s="165">
        <f t="shared" si="60"/>
        <v>0</v>
      </c>
      <c r="K302" s="166"/>
      <c r="L302" s="30"/>
      <c r="M302" s="167" t="s">
        <v>1</v>
      </c>
      <c r="N302" s="168" t="s">
        <v>45</v>
      </c>
      <c r="O302" s="55"/>
      <c r="P302" s="169">
        <f t="shared" si="61"/>
        <v>0</v>
      </c>
      <c r="Q302" s="169">
        <v>2.0000000000000002E-5</v>
      </c>
      <c r="R302" s="169">
        <f t="shared" si="62"/>
        <v>1.3765560000000001E-2</v>
      </c>
      <c r="S302" s="169">
        <v>0</v>
      </c>
      <c r="T302" s="170">
        <f t="shared" si="63"/>
        <v>0</v>
      </c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R302" s="171" t="s">
        <v>203</v>
      </c>
      <c r="AT302" s="171" t="s">
        <v>199</v>
      </c>
      <c r="AU302" s="171" t="s">
        <v>204</v>
      </c>
      <c r="AY302" s="14" t="s">
        <v>196</v>
      </c>
      <c r="BE302" s="172">
        <f t="shared" si="64"/>
        <v>0</v>
      </c>
      <c r="BF302" s="172">
        <f t="shared" si="65"/>
        <v>0</v>
      </c>
      <c r="BG302" s="172">
        <f t="shared" si="66"/>
        <v>0</v>
      </c>
      <c r="BH302" s="172">
        <f t="shared" si="67"/>
        <v>0</v>
      </c>
      <c r="BI302" s="172">
        <f t="shared" si="68"/>
        <v>0</v>
      </c>
      <c r="BJ302" s="14" t="s">
        <v>204</v>
      </c>
      <c r="BK302" s="172">
        <f t="shared" si="69"/>
        <v>0</v>
      </c>
      <c r="BL302" s="14" t="s">
        <v>203</v>
      </c>
      <c r="BM302" s="171" t="s">
        <v>1648</v>
      </c>
    </row>
    <row r="303" spans="1:65" s="2" customFormat="1" ht="16.5" customHeight="1">
      <c r="A303" s="29"/>
      <c r="B303" s="158"/>
      <c r="C303" s="159" t="s">
        <v>788</v>
      </c>
      <c r="D303" s="159" t="s">
        <v>199</v>
      </c>
      <c r="E303" s="160" t="s">
        <v>582</v>
      </c>
      <c r="F303" s="161" t="s">
        <v>583</v>
      </c>
      <c r="G303" s="162" t="s">
        <v>208</v>
      </c>
      <c r="H303" s="163">
        <v>710.42499999999995</v>
      </c>
      <c r="I303" s="164"/>
      <c r="J303" s="165">
        <f t="shared" si="60"/>
        <v>0</v>
      </c>
      <c r="K303" s="166"/>
      <c r="L303" s="30"/>
      <c r="M303" s="167" t="s">
        <v>1</v>
      </c>
      <c r="N303" s="168" t="s">
        <v>45</v>
      </c>
      <c r="O303" s="55"/>
      <c r="P303" s="169">
        <f t="shared" si="61"/>
        <v>0</v>
      </c>
      <c r="Q303" s="169">
        <v>2.0000000000000002E-5</v>
      </c>
      <c r="R303" s="169">
        <f t="shared" si="62"/>
        <v>1.4208500000000001E-2</v>
      </c>
      <c r="S303" s="169">
        <v>0</v>
      </c>
      <c r="T303" s="170">
        <f t="shared" si="63"/>
        <v>0</v>
      </c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R303" s="171" t="s">
        <v>203</v>
      </c>
      <c r="AT303" s="171" t="s">
        <v>199</v>
      </c>
      <c r="AU303" s="171" t="s">
        <v>204</v>
      </c>
      <c r="AY303" s="14" t="s">
        <v>196</v>
      </c>
      <c r="BE303" s="172">
        <f t="shared" si="64"/>
        <v>0</v>
      </c>
      <c r="BF303" s="172">
        <f t="shared" si="65"/>
        <v>0</v>
      </c>
      <c r="BG303" s="172">
        <f t="shared" si="66"/>
        <v>0</v>
      </c>
      <c r="BH303" s="172">
        <f t="shared" si="67"/>
        <v>0</v>
      </c>
      <c r="BI303" s="172">
        <f t="shared" si="68"/>
        <v>0</v>
      </c>
      <c r="BJ303" s="14" t="s">
        <v>204</v>
      </c>
      <c r="BK303" s="172">
        <f t="shared" si="69"/>
        <v>0</v>
      </c>
      <c r="BL303" s="14" t="s">
        <v>203</v>
      </c>
      <c r="BM303" s="171" t="s">
        <v>1649</v>
      </c>
    </row>
    <row r="304" spans="1:65" s="2" customFormat="1" ht="16.5" customHeight="1">
      <c r="A304" s="29"/>
      <c r="B304" s="158"/>
      <c r="C304" s="159" t="s">
        <v>792</v>
      </c>
      <c r="D304" s="159" t="s">
        <v>199</v>
      </c>
      <c r="E304" s="160" t="s">
        <v>586</v>
      </c>
      <c r="F304" s="161" t="s">
        <v>587</v>
      </c>
      <c r="G304" s="162" t="s">
        <v>208</v>
      </c>
      <c r="H304" s="163">
        <v>2.7679999999999998</v>
      </c>
      <c r="I304" s="164"/>
      <c r="J304" s="165">
        <f t="shared" si="60"/>
        <v>0</v>
      </c>
      <c r="K304" s="166"/>
      <c r="L304" s="30"/>
      <c r="M304" s="167" t="s">
        <v>1</v>
      </c>
      <c r="N304" s="168" t="s">
        <v>45</v>
      </c>
      <c r="O304" s="55"/>
      <c r="P304" s="169">
        <f t="shared" si="61"/>
        <v>0</v>
      </c>
      <c r="Q304" s="169">
        <v>1.0000000000000001E-5</v>
      </c>
      <c r="R304" s="169">
        <f t="shared" si="62"/>
        <v>2.7679999999999999E-5</v>
      </c>
      <c r="S304" s="169">
        <v>0</v>
      </c>
      <c r="T304" s="170">
        <f t="shared" si="63"/>
        <v>0</v>
      </c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R304" s="171" t="s">
        <v>203</v>
      </c>
      <c r="AT304" s="171" t="s">
        <v>199</v>
      </c>
      <c r="AU304" s="171" t="s">
        <v>204</v>
      </c>
      <c r="AY304" s="14" t="s">
        <v>196</v>
      </c>
      <c r="BE304" s="172">
        <f t="shared" si="64"/>
        <v>0</v>
      </c>
      <c r="BF304" s="172">
        <f t="shared" si="65"/>
        <v>0</v>
      </c>
      <c r="BG304" s="172">
        <f t="shared" si="66"/>
        <v>0</v>
      </c>
      <c r="BH304" s="172">
        <f t="shared" si="67"/>
        <v>0</v>
      </c>
      <c r="BI304" s="172">
        <f t="shared" si="68"/>
        <v>0</v>
      </c>
      <c r="BJ304" s="14" t="s">
        <v>204</v>
      </c>
      <c r="BK304" s="172">
        <f t="shared" si="69"/>
        <v>0</v>
      </c>
      <c r="BL304" s="14" t="s">
        <v>203</v>
      </c>
      <c r="BM304" s="171" t="s">
        <v>1650</v>
      </c>
    </row>
    <row r="305" spans="1:65" s="2" customFormat="1" ht="16.5" customHeight="1">
      <c r="A305" s="29"/>
      <c r="B305" s="158"/>
      <c r="C305" s="159" t="s">
        <v>796</v>
      </c>
      <c r="D305" s="159" t="s">
        <v>199</v>
      </c>
      <c r="E305" s="160" t="s">
        <v>586</v>
      </c>
      <c r="F305" s="161" t="s">
        <v>587</v>
      </c>
      <c r="G305" s="162" t="s">
        <v>208</v>
      </c>
      <c r="H305" s="163">
        <v>10.574</v>
      </c>
      <c r="I305" s="164"/>
      <c r="J305" s="165">
        <f t="shared" si="60"/>
        <v>0</v>
      </c>
      <c r="K305" s="166"/>
      <c r="L305" s="30"/>
      <c r="M305" s="167" t="s">
        <v>1</v>
      </c>
      <c r="N305" s="168" t="s">
        <v>45</v>
      </c>
      <c r="O305" s="55"/>
      <c r="P305" s="169">
        <f t="shared" si="61"/>
        <v>0</v>
      </c>
      <c r="Q305" s="169">
        <v>1.0000000000000001E-5</v>
      </c>
      <c r="R305" s="169">
        <f t="shared" si="62"/>
        <v>1.0574E-4</v>
      </c>
      <c r="S305" s="169">
        <v>0</v>
      </c>
      <c r="T305" s="170">
        <f t="shared" si="63"/>
        <v>0</v>
      </c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R305" s="171" t="s">
        <v>203</v>
      </c>
      <c r="AT305" s="171" t="s">
        <v>199</v>
      </c>
      <c r="AU305" s="171" t="s">
        <v>204</v>
      </c>
      <c r="AY305" s="14" t="s">
        <v>196</v>
      </c>
      <c r="BE305" s="172">
        <f t="shared" si="64"/>
        <v>0</v>
      </c>
      <c r="BF305" s="172">
        <f t="shared" si="65"/>
        <v>0</v>
      </c>
      <c r="BG305" s="172">
        <f t="shared" si="66"/>
        <v>0</v>
      </c>
      <c r="BH305" s="172">
        <f t="shared" si="67"/>
        <v>0</v>
      </c>
      <c r="BI305" s="172">
        <f t="shared" si="68"/>
        <v>0</v>
      </c>
      <c r="BJ305" s="14" t="s">
        <v>204</v>
      </c>
      <c r="BK305" s="172">
        <f t="shared" si="69"/>
        <v>0</v>
      </c>
      <c r="BL305" s="14" t="s">
        <v>203</v>
      </c>
      <c r="BM305" s="171" t="s">
        <v>1651</v>
      </c>
    </row>
    <row r="306" spans="1:65" s="2" customFormat="1" ht="16.5" customHeight="1">
      <c r="A306" s="29"/>
      <c r="B306" s="158"/>
      <c r="C306" s="159" t="s">
        <v>800</v>
      </c>
      <c r="D306" s="159" t="s">
        <v>199</v>
      </c>
      <c r="E306" s="160" t="s">
        <v>1652</v>
      </c>
      <c r="F306" s="161" t="s">
        <v>1653</v>
      </c>
      <c r="G306" s="162" t="s">
        <v>208</v>
      </c>
      <c r="H306" s="163">
        <v>8.7100000000000009</v>
      </c>
      <c r="I306" s="164"/>
      <c r="J306" s="165">
        <f t="shared" si="60"/>
        <v>0</v>
      </c>
      <c r="K306" s="166"/>
      <c r="L306" s="30"/>
      <c r="M306" s="167" t="s">
        <v>1</v>
      </c>
      <c r="N306" s="168" t="s">
        <v>45</v>
      </c>
      <c r="O306" s="55"/>
      <c r="P306" s="169">
        <f t="shared" si="61"/>
        <v>0</v>
      </c>
      <c r="Q306" s="169">
        <v>1.0000000000000001E-5</v>
      </c>
      <c r="R306" s="169">
        <f t="shared" si="62"/>
        <v>8.7100000000000016E-5</v>
      </c>
      <c r="S306" s="169">
        <v>0</v>
      </c>
      <c r="T306" s="170">
        <f t="shared" si="63"/>
        <v>0</v>
      </c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R306" s="171" t="s">
        <v>203</v>
      </c>
      <c r="AT306" s="171" t="s">
        <v>199</v>
      </c>
      <c r="AU306" s="171" t="s">
        <v>204</v>
      </c>
      <c r="AY306" s="14" t="s">
        <v>196</v>
      </c>
      <c r="BE306" s="172">
        <f t="shared" si="64"/>
        <v>0</v>
      </c>
      <c r="BF306" s="172">
        <f t="shared" si="65"/>
        <v>0</v>
      </c>
      <c r="BG306" s="172">
        <f t="shared" si="66"/>
        <v>0</v>
      </c>
      <c r="BH306" s="172">
        <f t="shared" si="67"/>
        <v>0</v>
      </c>
      <c r="BI306" s="172">
        <f t="shared" si="68"/>
        <v>0</v>
      </c>
      <c r="BJ306" s="14" t="s">
        <v>204</v>
      </c>
      <c r="BK306" s="172">
        <f t="shared" si="69"/>
        <v>0</v>
      </c>
      <c r="BL306" s="14" t="s">
        <v>203</v>
      </c>
      <c r="BM306" s="171" t="s">
        <v>1654</v>
      </c>
    </row>
    <row r="307" spans="1:65" s="2" customFormat="1" ht="16.5" customHeight="1">
      <c r="A307" s="29"/>
      <c r="B307" s="158"/>
      <c r="C307" s="159" t="s">
        <v>804</v>
      </c>
      <c r="D307" s="159" t="s">
        <v>199</v>
      </c>
      <c r="E307" s="160" t="s">
        <v>1655</v>
      </c>
      <c r="F307" s="161" t="s">
        <v>1656</v>
      </c>
      <c r="G307" s="162" t="s">
        <v>208</v>
      </c>
      <c r="H307" s="163">
        <v>30.364999999999998</v>
      </c>
      <c r="I307" s="164"/>
      <c r="J307" s="165">
        <f t="shared" si="60"/>
        <v>0</v>
      </c>
      <c r="K307" s="166"/>
      <c r="L307" s="30"/>
      <c r="M307" s="167" t="s">
        <v>1</v>
      </c>
      <c r="N307" s="168" t="s">
        <v>45</v>
      </c>
      <c r="O307" s="55"/>
      <c r="P307" s="169">
        <f t="shared" si="61"/>
        <v>0</v>
      </c>
      <c r="Q307" s="169">
        <v>1.0000000000000001E-5</v>
      </c>
      <c r="R307" s="169">
        <f t="shared" si="62"/>
        <v>3.0365000000000004E-4</v>
      </c>
      <c r="S307" s="169">
        <v>0</v>
      </c>
      <c r="T307" s="170">
        <f t="shared" si="63"/>
        <v>0</v>
      </c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R307" s="171" t="s">
        <v>203</v>
      </c>
      <c r="AT307" s="171" t="s">
        <v>199</v>
      </c>
      <c r="AU307" s="171" t="s">
        <v>204</v>
      </c>
      <c r="AY307" s="14" t="s">
        <v>196</v>
      </c>
      <c r="BE307" s="172">
        <f t="shared" si="64"/>
        <v>0</v>
      </c>
      <c r="BF307" s="172">
        <f t="shared" si="65"/>
        <v>0</v>
      </c>
      <c r="BG307" s="172">
        <f t="shared" si="66"/>
        <v>0</v>
      </c>
      <c r="BH307" s="172">
        <f t="shared" si="67"/>
        <v>0</v>
      </c>
      <c r="BI307" s="172">
        <f t="shared" si="68"/>
        <v>0</v>
      </c>
      <c r="BJ307" s="14" t="s">
        <v>204</v>
      </c>
      <c r="BK307" s="172">
        <f t="shared" si="69"/>
        <v>0</v>
      </c>
      <c r="BL307" s="14" t="s">
        <v>203</v>
      </c>
      <c r="BM307" s="171" t="s">
        <v>1657</v>
      </c>
    </row>
    <row r="308" spans="1:65" s="2" customFormat="1" ht="16.5" customHeight="1">
      <c r="A308" s="29"/>
      <c r="B308" s="158"/>
      <c r="C308" s="159" t="s">
        <v>810</v>
      </c>
      <c r="D308" s="159" t="s">
        <v>199</v>
      </c>
      <c r="E308" s="160" t="s">
        <v>1658</v>
      </c>
      <c r="F308" s="161" t="s">
        <v>1659</v>
      </c>
      <c r="G308" s="162" t="s">
        <v>208</v>
      </c>
      <c r="H308" s="163">
        <v>1669.6990000000001</v>
      </c>
      <c r="I308" s="164"/>
      <c r="J308" s="165">
        <f t="shared" si="60"/>
        <v>0</v>
      </c>
      <c r="K308" s="166"/>
      <c r="L308" s="30"/>
      <c r="M308" s="167" t="s">
        <v>1</v>
      </c>
      <c r="N308" s="168" t="s">
        <v>45</v>
      </c>
      <c r="O308" s="55"/>
      <c r="P308" s="169">
        <f t="shared" si="61"/>
        <v>0</v>
      </c>
      <c r="Q308" s="169">
        <v>0</v>
      </c>
      <c r="R308" s="169">
        <f t="shared" si="62"/>
        <v>0</v>
      </c>
      <c r="S308" s="169">
        <v>0</v>
      </c>
      <c r="T308" s="170">
        <f t="shared" si="63"/>
        <v>0</v>
      </c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R308" s="171" t="s">
        <v>203</v>
      </c>
      <c r="AT308" s="171" t="s">
        <v>199</v>
      </c>
      <c r="AU308" s="171" t="s">
        <v>204</v>
      </c>
      <c r="AY308" s="14" t="s">
        <v>196</v>
      </c>
      <c r="BE308" s="172">
        <f t="shared" si="64"/>
        <v>0</v>
      </c>
      <c r="BF308" s="172">
        <f t="shared" si="65"/>
        <v>0</v>
      </c>
      <c r="BG308" s="172">
        <f t="shared" si="66"/>
        <v>0</v>
      </c>
      <c r="BH308" s="172">
        <f t="shared" si="67"/>
        <v>0</v>
      </c>
      <c r="BI308" s="172">
        <f t="shared" si="68"/>
        <v>0</v>
      </c>
      <c r="BJ308" s="14" t="s">
        <v>204</v>
      </c>
      <c r="BK308" s="172">
        <f t="shared" si="69"/>
        <v>0</v>
      </c>
      <c r="BL308" s="14" t="s">
        <v>203</v>
      </c>
      <c r="BM308" s="171" t="s">
        <v>1660</v>
      </c>
    </row>
    <row r="309" spans="1:65" s="2" customFormat="1" ht="16.5" customHeight="1">
      <c r="A309" s="29"/>
      <c r="B309" s="158"/>
      <c r="C309" s="159" t="s">
        <v>814</v>
      </c>
      <c r="D309" s="159" t="s">
        <v>199</v>
      </c>
      <c r="E309" s="160" t="s">
        <v>1661</v>
      </c>
      <c r="F309" s="161" t="s">
        <v>1662</v>
      </c>
      <c r="G309" s="162" t="s">
        <v>208</v>
      </c>
      <c r="H309" s="163">
        <v>27.6</v>
      </c>
      <c r="I309" s="164"/>
      <c r="J309" s="165">
        <f t="shared" si="60"/>
        <v>0</v>
      </c>
      <c r="K309" s="166"/>
      <c r="L309" s="30"/>
      <c r="M309" s="167" t="s">
        <v>1</v>
      </c>
      <c r="N309" s="168" t="s">
        <v>45</v>
      </c>
      <c r="O309" s="55"/>
      <c r="P309" s="169">
        <f t="shared" si="61"/>
        <v>0</v>
      </c>
      <c r="Q309" s="169">
        <v>6.7200000000000003E-3</v>
      </c>
      <c r="R309" s="169">
        <f t="shared" si="62"/>
        <v>0.18547200000000003</v>
      </c>
      <c r="S309" s="169">
        <v>0</v>
      </c>
      <c r="T309" s="170">
        <f t="shared" si="63"/>
        <v>0</v>
      </c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R309" s="171" t="s">
        <v>203</v>
      </c>
      <c r="AT309" s="171" t="s">
        <v>199</v>
      </c>
      <c r="AU309" s="171" t="s">
        <v>204</v>
      </c>
      <c r="AY309" s="14" t="s">
        <v>196</v>
      </c>
      <c r="BE309" s="172">
        <f t="shared" si="64"/>
        <v>0</v>
      </c>
      <c r="BF309" s="172">
        <f t="shared" si="65"/>
        <v>0</v>
      </c>
      <c r="BG309" s="172">
        <f t="shared" si="66"/>
        <v>0</v>
      </c>
      <c r="BH309" s="172">
        <f t="shared" si="67"/>
        <v>0</v>
      </c>
      <c r="BI309" s="172">
        <f t="shared" si="68"/>
        <v>0</v>
      </c>
      <c r="BJ309" s="14" t="s">
        <v>204</v>
      </c>
      <c r="BK309" s="172">
        <f t="shared" si="69"/>
        <v>0</v>
      </c>
      <c r="BL309" s="14" t="s">
        <v>203</v>
      </c>
      <c r="BM309" s="171" t="s">
        <v>1663</v>
      </c>
    </row>
    <row r="310" spans="1:65" s="2" customFormat="1" ht="16.5" customHeight="1">
      <c r="A310" s="29"/>
      <c r="B310" s="158"/>
      <c r="C310" s="159" t="s">
        <v>818</v>
      </c>
      <c r="D310" s="159" t="s">
        <v>199</v>
      </c>
      <c r="E310" s="160" t="s">
        <v>590</v>
      </c>
      <c r="F310" s="161" t="s">
        <v>591</v>
      </c>
      <c r="G310" s="162" t="s">
        <v>208</v>
      </c>
      <c r="H310" s="163">
        <v>155.05000000000001</v>
      </c>
      <c r="I310" s="164"/>
      <c r="J310" s="165">
        <f t="shared" si="60"/>
        <v>0</v>
      </c>
      <c r="K310" s="166"/>
      <c r="L310" s="30"/>
      <c r="M310" s="167" t="s">
        <v>1</v>
      </c>
      <c r="N310" s="168" t="s">
        <v>45</v>
      </c>
      <c r="O310" s="55"/>
      <c r="P310" s="169">
        <f t="shared" si="61"/>
        <v>0</v>
      </c>
      <c r="Q310" s="169">
        <v>5.2500000000000003E-3</v>
      </c>
      <c r="R310" s="169">
        <f t="shared" si="62"/>
        <v>0.81401250000000014</v>
      </c>
      <c r="S310" s="169">
        <v>0</v>
      </c>
      <c r="T310" s="170">
        <f t="shared" si="63"/>
        <v>0</v>
      </c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R310" s="171" t="s">
        <v>203</v>
      </c>
      <c r="AT310" s="171" t="s">
        <v>199</v>
      </c>
      <c r="AU310" s="171" t="s">
        <v>204</v>
      </c>
      <c r="AY310" s="14" t="s">
        <v>196</v>
      </c>
      <c r="BE310" s="172">
        <f t="shared" si="64"/>
        <v>0</v>
      </c>
      <c r="BF310" s="172">
        <f t="shared" si="65"/>
        <v>0</v>
      </c>
      <c r="BG310" s="172">
        <f t="shared" si="66"/>
        <v>0</v>
      </c>
      <c r="BH310" s="172">
        <f t="shared" si="67"/>
        <v>0</v>
      </c>
      <c r="BI310" s="172">
        <f t="shared" si="68"/>
        <v>0</v>
      </c>
      <c r="BJ310" s="14" t="s">
        <v>204</v>
      </c>
      <c r="BK310" s="172">
        <f t="shared" si="69"/>
        <v>0</v>
      </c>
      <c r="BL310" s="14" t="s">
        <v>203</v>
      </c>
      <c r="BM310" s="171" t="s">
        <v>1664</v>
      </c>
    </row>
    <row r="311" spans="1:65" s="2" customFormat="1" ht="16.5" customHeight="1">
      <c r="A311" s="29"/>
      <c r="B311" s="158"/>
      <c r="C311" s="159" t="s">
        <v>822</v>
      </c>
      <c r="D311" s="159" t="s">
        <v>199</v>
      </c>
      <c r="E311" s="160" t="s">
        <v>590</v>
      </c>
      <c r="F311" s="161" t="s">
        <v>591</v>
      </c>
      <c r="G311" s="162" t="s">
        <v>208</v>
      </c>
      <c r="H311" s="163">
        <v>9.3379999999999992</v>
      </c>
      <c r="I311" s="164"/>
      <c r="J311" s="165">
        <f t="shared" ref="J311:J342" si="70">ROUND(I311*H311,2)</f>
        <v>0</v>
      </c>
      <c r="K311" s="166"/>
      <c r="L311" s="30"/>
      <c r="M311" s="167" t="s">
        <v>1</v>
      </c>
      <c r="N311" s="168" t="s">
        <v>45</v>
      </c>
      <c r="O311" s="55"/>
      <c r="P311" s="169">
        <f t="shared" ref="P311:P342" si="71">O311*H311</f>
        <v>0</v>
      </c>
      <c r="Q311" s="169">
        <v>5.2500000000000003E-3</v>
      </c>
      <c r="R311" s="169">
        <f t="shared" ref="R311:R342" si="72">Q311*H311</f>
        <v>4.9024499999999999E-2</v>
      </c>
      <c r="S311" s="169">
        <v>0</v>
      </c>
      <c r="T311" s="170">
        <f t="shared" ref="T311:T342" si="73">S311*H311</f>
        <v>0</v>
      </c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R311" s="171" t="s">
        <v>203</v>
      </c>
      <c r="AT311" s="171" t="s">
        <v>199</v>
      </c>
      <c r="AU311" s="171" t="s">
        <v>204</v>
      </c>
      <c r="AY311" s="14" t="s">
        <v>196</v>
      </c>
      <c r="BE311" s="172">
        <f t="shared" ref="BE311:BE342" si="74">IF(N311="základní",J311,0)</f>
        <v>0</v>
      </c>
      <c r="BF311" s="172">
        <f t="shared" ref="BF311:BF342" si="75">IF(N311="snížená",J311,0)</f>
        <v>0</v>
      </c>
      <c r="BG311" s="172">
        <f t="shared" ref="BG311:BG342" si="76">IF(N311="zákl. přenesená",J311,0)</f>
        <v>0</v>
      </c>
      <c r="BH311" s="172">
        <f t="shared" ref="BH311:BH342" si="77">IF(N311="sníž. přenesená",J311,0)</f>
        <v>0</v>
      </c>
      <c r="BI311" s="172">
        <f t="shared" ref="BI311:BI342" si="78">IF(N311="nulová",J311,0)</f>
        <v>0</v>
      </c>
      <c r="BJ311" s="14" t="s">
        <v>204</v>
      </c>
      <c r="BK311" s="172">
        <f t="shared" ref="BK311:BK342" si="79">ROUND(I311*H311,2)</f>
        <v>0</v>
      </c>
      <c r="BL311" s="14" t="s">
        <v>203</v>
      </c>
      <c r="BM311" s="171" t="s">
        <v>1665</v>
      </c>
    </row>
    <row r="312" spans="1:65" s="2" customFormat="1" ht="16.5" customHeight="1">
      <c r="A312" s="29"/>
      <c r="B312" s="158"/>
      <c r="C312" s="159" t="s">
        <v>826</v>
      </c>
      <c r="D312" s="159" t="s">
        <v>199</v>
      </c>
      <c r="E312" s="160" t="s">
        <v>1666</v>
      </c>
      <c r="F312" s="161" t="s">
        <v>1667</v>
      </c>
      <c r="G312" s="162" t="s">
        <v>512</v>
      </c>
      <c r="H312" s="163">
        <v>54</v>
      </c>
      <c r="I312" s="164"/>
      <c r="J312" s="165">
        <f t="shared" si="70"/>
        <v>0</v>
      </c>
      <c r="K312" s="166"/>
      <c r="L312" s="30"/>
      <c r="M312" s="167" t="s">
        <v>1</v>
      </c>
      <c r="N312" s="168" t="s">
        <v>45</v>
      </c>
      <c r="O312" s="55"/>
      <c r="P312" s="169">
        <f t="shared" si="71"/>
        <v>0</v>
      </c>
      <c r="Q312" s="169">
        <v>1.0000000000000001E-5</v>
      </c>
      <c r="R312" s="169">
        <f t="shared" si="72"/>
        <v>5.4000000000000001E-4</v>
      </c>
      <c r="S312" s="169">
        <v>0</v>
      </c>
      <c r="T312" s="170">
        <f t="shared" si="73"/>
        <v>0</v>
      </c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R312" s="171" t="s">
        <v>203</v>
      </c>
      <c r="AT312" s="171" t="s">
        <v>199</v>
      </c>
      <c r="AU312" s="171" t="s">
        <v>204</v>
      </c>
      <c r="AY312" s="14" t="s">
        <v>196</v>
      </c>
      <c r="BE312" s="172">
        <f t="shared" si="74"/>
        <v>0</v>
      </c>
      <c r="BF312" s="172">
        <f t="shared" si="75"/>
        <v>0</v>
      </c>
      <c r="BG312" s="172">
        <f t="shared" si="76"/>
        <v>0</v>
      </c>
      <c r="BH312" s="172">
        <f t="shared" si="77"/>
        <v>0</v>
      </c>
      <c r="BI312" s="172">
        <f t="shared" si="78"/>
        <v>0</v>
      </c>
      <c r="BJ312" s="14" t="s">
        <v>204</v>
      </c>
      <c r="BK312" s="172">
        <f t="shared" si="79"/>
        <v>0</v>
      </c>
      <c r="BL312" s="14" t="s">
        <v>203</v>
      </c>
      <c r="BM312" s="171" t="s">
        <v>1668</v>
      </c>
    </row>
    <row r="313" spans="1:65" s="2" customFormat="1" ht="16.5" customHeight="1">
      <c r="A313" s="29"/>
      <c r="B313" s="158"/>
      <c r="C313" s="159" t="s">
        <v>830</v>
      </c>
      <c r="D313" s="159" t="s">
        <v>199</v>
      </c>
      <c r="E313" s="160" t="s">
        <v>596</v>
      </c>
      <c r="F313" s="161" t="s">
        <v>597</v>
      </c>
      <c r="G313" s="162" t="s">
        <v>512</v>
      </c>
      <c r="H313" s="163">
        <v>72</v>
      </c>
      <c r="I313" s="164"/>
      <c r="J313" s="165">
        <f t="shared" si="70"/>
        <v>0</v>
      </c>
      <c r="K313" s="166"/>
      <c r="L313" s="30"/>
      <c r="M313" s="167" t="s">
        <v>1</v>
      </c>
      <c r="N313" s="168" t="s">
        <v>45</v>
      </c>
      <c r="O313" s="55"/>
      <c r="P313" s="169">
        <f t="shared" si="71"/>
        <v>0</v>
      </c>
      <c r="Q313" s="169">
        <v>1.0000000000000001E-5</v>
      </c>
      <c r="R313" s="169">
        <f t="shared" si="72"/>
        <v>7.2000000000000005E-4</v>
      </c>
      <c r="S313" s="169">
        <v>0</v>
      </c>
      <c r="T313" s="170">
        <f t="shared" si="73"/>
        <v>0</v>
      </c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29"/>
      <c r="AR313" s="171" t="s">
        <v>203</v>
      </c>
      <c r="AT313" s="171" t="s">
        <v>199</v>
      </c>
      <c r="AU313" s="171" t="s">
        <v>204</v>
      </c>
      <c r="AY313" s="14" t="s">
        <v>196</v>
      </c>
      <c r="BE313" s="172">
        <f t="shared" si="74"/>
        <v>0</v>
      </c>
      <c r="BF313" s="172">
        <f t="shared" si="75"/>
        <v>0</v>
      </c>
      <c r="BG313" s="172">
        <f t="shared" si="76"/>
        <v>0</v>
      </c>
      <c r="BH313" s="172">
        <f t="shared" si="77"/>
        <v>0</v>
      </c>
      <c r="BI313" s="172">
        <f t="shared" si="78"/>
        <v>0</v>
      </c>
      <c r="BJ313" s="14" t="s">
        <v>204</v>
      </c>
      <c r="BK313" s="172">
        <f t="shared" si="79"/>
        <v>0</v>
      </c>
      <c r="BL313" s="14" t="s">
        <v>203</v>
      </c>
      <c r="BM313" s="171" t="s">
        <v>1669</v>
      </c>
    </row>
    <row r="314" spans="1:65" s="2" customFormat="1" ht="16.5" customHeight="1">
      <c r="A314" s="29"/>
      <c r="B314" s="158"/>
      <c r="C314" s="173" t="s">
        <v>834</v>
      </c>
      <c r="D314" s="173" t="s">
        <v>214</v>
      </c>
      <c r="E314" s="174" t="s">
        <v>600</v>
      </c>
      <c r="F314" s="175" t="s">
        <v>601</v>
      </c>
      <c r="G314" s="176" t="s">
        <v>222</v>
      </c>
      <c r="H314" s="177">
        <v>19</v>
      </c>
      <c r="I314" s="178"/>
      <c r="J314" s="179">
        <f t="shared" si="70"/>
        <v>0</v>
      </c>
      <c r="K314" s="180"/>
      <c r="L314" s="181"/>
      <c r="M314" s="182" t="s">
        <v>1</v>
      </c>
      <c r="N314" s="183" t="s">
        <v>45</v>
      </c>
      <c r="O314" s="55"/>
      <c r="P314" s="169">
        <f t="shared" si="71"/>
        <v>0</v>
      </c>
      <c r="Q314" s="169">
        <v>4.6000000000000001E-4</v>
      </c>
      <c r="R314" s="169">
        <f t="shared" si="72"/>
        <v>8.7399999999999995E-3</v>
      </c>
      <c r="S314" s="169">
        <v>0</v>
      </c>
      <c r="T314" s="170">
        <f t="shared" si="73"/>
        <v>0</v>
      </c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R314" s="171" t="s">
        <v>217</v>
      </c>
      <c r="AT314" s="171" t="s">
        <v>214</v>
      </c>
      <c r="AU314" s="171" t="s">
        <v>204</v>
      </c>
      <c r="AY314" s="14" t="s">
        <v>196</v>
      </c>
      <c r="BE314" s="172">
        <f t="shared" si="74"/>
        <v>0</v>
      </c>
      <c r="BF314" s="172">
        <f t="shared" si="75"/>
        <v>0</v>
      </c>
      <c r="BG314" s="172">
        <f t="shared" si="76"/>
        <v>0</v>
      </c>
      <c r="BH314" s="172">
        <f t="shared" si="77"/>
        <v>0</v>
      </c>
      <c r="BI314" s="172">
        <f t="shared" si="78"/>
        <v>0</v>
      </c>
      <c r="BJ314" s="14" t="s">
        <v>204</v>
      </c>
      <c r="BK314" s="172">
        <f t="shared" si="79"/>
        <v>0</v>
      </c>
      <c r="BL314" s="14" t="s">
        <v>203</v>
      </c>
      <c r="BM314" s="171" t="s">
        <v>1670</v>
      </c>
    </row>
    <row r="315" spans="1:65" s="2" customFormat="1" ht="16.5" customHeight="1">
      <c r="A315" s="29"/>
      <c r="B315" s="158"/>
      <c r="C315" s="173" t="s">
        <v>838</v>
      </c>
      <c r="D315" s="173" t="s">
        <v>214</v>
      </c>
      <c r="E315" s="174" t="s">
        <v>604</v>
      </c>
      <c r="F315" s="175" t="s">
        <v>605</v>
      </c>
      <c r="G315" s="176" t="s">
        <v>606</v>
      </c>
      <c r="H315" s="177">
        <v>0.72</v>
      </c>
      <c r="I315" s="178"/>
      <c r="J315" s="179">
        <f t="shared" si="70"/>
        <v>0</v>
      </c>
      <c r="K315" s="180"/>
      <c r="L315" s="181"/>
      <c r="M315" s="182" t="s">
        <v>1</v>
      </c>
      <c r="N315" s="183" t="s">
        <v>45</v>
      </c>
      <c r="O315" s="55"/>
      <c r="P315" s="169">
        <f t="shared" si="71"/>
        <v>0</v>
      </c>
      <c r="Q315" s="169">
        <v>4.0999999999999999E-4</v>
      </c>
      <c r="R315" s="169">
        <f t="shared" si="72"/>
        <v>2.9519999999999997E-4</v>
      </c>
      <c r="S315" s="169">
        <v>0</v>
      </c>
      <c r="T315" s="170">
        <f t="shared" si="73"/>
        <v>0</v>
      </c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R315" s="171" t="s">
        <v>217</v>
      </c>
      <c r="AT315" s="171" t="s">
        <v>214</v>
      </c>
      <c r="AU315" s="171" t="s">
        <v>204</v>
      </c>
      <c r="AY315" s="14" t="s">
        <v>196</v>
      </c>
      <c r="BE315" s="172">
        <f t="shared" si="74"/>
        <v>0</v>
      </c>
      <c r="BF315" s="172">
        <f t="shared" si="75"/>
        <v>0</v>
      </c>
      <c r="BG315" s="172">
        <f t="shared" si="76"/>
        <v>0</v>
      </c>
      <c r="BH315" s="172">
        <f t="shared" si="77"/>
        <v>0</v>
      </c>
      <c r="BI315" s="172">
        <f t="shared" si="78"/>
        <v>0</v>
      </c>
      <c r="BJ315" s="14" t="s">
        <v>204</v>
      </c>
      <c r="BK315" s="172">
        <f t="shared" si="79"/>
        <v>0</v>
      </c>
      <c r="BL315" s="14" t="s">
        <v>203</v>
      </c>
      <c r="BM315" s="171" t="s">
        <v>1671</v>
      </c>
    </row>
    <row r="316" spans="1:65" s="2" customFormat="1" ht="16.5" customHeight="1">
      <c r="A316" s="29"/>
      <c r="B316" s="158"/>
      <c r="C316" s="173" t="s">
        <v>842</v>
      </c>
      <c r="D316" s="173" t="s">
        <v>214</v>
      </c>
      <c r="E316" s="174" t="s">
        <v>609</v>
      </c>
      <c r="F316" s="175" t="s">
        <v>610</v>
      </c>
      <c r="G316" s="176" t="s">
        <v>606</v>
      </c>
      <c r="H316" s="177">
        <v>0.72</v>
      </c>
      <c r="I316" s="178"/>
      <c r="J316" s="179">
        <f t="shared" si="70"/>
        <v>0</v>
      </c>
      <c r="K316" s="180"/>
      <c r="L316" s="181"/>
      <c r="M316" s="182" t="s">
        <v>1</v>
      </c>
      <c r="N316" s="183" t="s">
        <v>45</v>
      </c>
      <c r="O316" s="55"/>
      <c r="P316" s="169">
        <f t="shared" si="71"/>
        <v>0</v>
      </c>
      <c r="Q316" s="169">
        <v>4.0999999999999999E-4</v>
      </c>
      <c r="R316" s="169">
        <f t="shared" si="72"/>
        <v>2.9519999999999997E-4</v>
      </c>
      <c r="S316" s="169">
        <v>0</v>
      </c>
      <c r="T316" s="170">
        <f t="shared" si="73"/>
        <v>0</v>
      </c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R316" s="171" t="s">
        <v>217</v>
      </c>
      <c r="AT316" s="171" t="s">
        <v>214</v>
      </c>
      <c r="AU316" s="171" t="s">
        <v>204</v>
      </c>
      <c r="AY316" s="14" t="s">
        <v>196</v>
      </c>
      <c r="BE316" s="172">
        <f t="shared" si="74"/>
        <v>0</v>
      </c>
      <c r="BF316" s="172">
        <f t="shared" si="75"/>
        <v>0</v>
      </c>
      <c r="BG316" s="172">
        <f t="shared" si="76"/>
        <v>0</v>
      </c>
      <c r="BH316" s="172">
        <f t="shared" si="77"/>
        <v>0</v>
      </c>
      <c r="BI316" s="172">
        <f t="shared" si="78"/>
        <v>0</v>
      </c>
      <c r="BJ316" s="14" t="s">
        <v>204</v>
      </c>
      <c r="BK316" s="172">
        <f t="shared" si="79"/>
        <v>0</v>
      </c>
      <c r="BL316" s="14" t="s">
        <v>203</v>
      </c>
      <c r="BM316" s="171" t="s">
        <v>1672</v>
      </c>
    </row>
    <row r="317" spans="1:65" s="2" customFormat="1" ht="16.5" customHeight="1">
      <c r="A317" s="29"/>
      <c r="B317" s="158"/>
      <c r="C317" s="159" t="s">
        <v>846</v>
      </c>
      <c r="D317" s="159" t="s">
        <v>199</v>
      </c>
      <c r="E317" s="160" t="s">
        <v>613</v>
      </c>
      <c r="F317" s="161" t="s">
        <v>614</v>
      </c>
      <c r="G317" s="162" t="s">
        <v>512</v>
      </c>
      <c r="H317" s="163">
        <v>32</v>
      </c>
      <c r="I317" s="164"/>
      <c r="J317" s="165">
        <f t="shared" si="70"/>
        <v>0</v>
      </c>
      <c r="K317" s="166"/>
      <c r="L317" s="30"/>
      <c r="M317" s="167" t="s">
        <v>1</v>
      </c>
      <c r="N317" s="168" t="s">
        <v>45</v>
      </c>
      <c r="O317" s="55"/>
      <c r="P317" s="169">
        <f t="shared" si="71"/>
        <v>0</v>
      </c>
      <c r="Q317" s="169">
        <v>1.0000000000000001E-5</v>
      </c>
      <c r="R317" s="169">
        <f t="shared" si="72"/>
        <v>3.2000000000000003E-4</v>
      </c>
      <c r="S317" s="169">
        <v>0</v>
      </c>
      <c r="T317" s="170">
        <f t="shared" si="73"/>
        <v>0</v>
      </c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R317" s="171" t="s">
        <v>203</v>
      </c>
      <c r="AT317" s="171" t="s">
        <v>199</v>
      </c>
      <c r="AU317" s="171" t="s">
        <v>204</v>
      </c>
      <c r="AY317" s="14" t="s">
        <v>196</v>
      </c>
      <c r="BE317" s="172">
        <f t="shared" si="74"/>
        <v>0</v>
      </c>
      <c r="BF317" s="172">
        <f t="shared" si="75"/>
        <v>0</v>
      </c>
      <c r="BG317" s="172">
        <f t="shared" si="76"/>
        <v>0</v>
      </c>
      <c r="BH317" s="172">
        <f t="shared" si="77"/>
        <v>0</v>
      </c>
      <c r="BI317" s="172">
        <f t="shared" si="78"/>
        <v>0</v>
      </c>
      <c r="BJ317" s="14" t="s">
        <v>204</v>
      </c>
      <c r="BK317" s="172">
        <f t="shared" si="79"/>
        <v>0</v>
      </c>
      <c r="BL317" s="14" t="s">
        <v>203</v>
      </c>
      <c r="BM317" s="171" t="s">
        <v>1673</v>
      </c>
    </row>
    <row r="318" spans="1:65" s="2" customFormat="1" ht="16.5" customHeight="1">
      <c r="A318" s="29"/>
      <c r="B318" s="158"/>
      <c r="C318" s="173" t="s">
        <v>852</v>
      </c>
      <c r="D318" s="173" t="s">
        <v>214</v>
      </c>
      <c r="E318" s="174" t="s">
        <v>617</v>
      </c>
      <c r="F318" s="175" t="s">
        <v>618</v>
      </c>
      <c r="G318" s="176" t="s">
        <v>222</v>
      </c>
      <c r="H318" s="177">
        <v>8</v>
      </c>
      <c r="I318" s="178"/>
      <c r="J318" s="179">
        <f t="shared" si="70"/>
        <v>0</v>
      </c>
      <c r="K318" s="180"/>
      <c r="L318" s="181"/>
      <c r="M318" s="182" t="s">
        <v>1</v>
      </c>
      <c r="N318" s="183" t="s">
        <v>45</v>
      </c>
      <c r="O318" s="55"/>
      <c r="P318" s="169">
        <f t="shared" si="71"/>
        <v>0</v>
      </c>
      <c r="Q318" s="169">
        <v>7.7999999999999999E-4</v>
      </c>
      <c r="R318" s="169">
        <f t="shared" si="72"/>
        <v>6.2399999999999999E-3</v>
      </c>
      <c r="S318" s="169">
        <v>0</v>
      </c>
      <c r="T318" s="170">
        <f t="shared" si="73"/>
        <v>0</v>
      </c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R318" s="171" t="s">
        <v>217</v>
      </c>
      <c r="AT318" s="171" t="s">
        <v>214</v>
      </c>
      <c r="AU318" s="171" t="s">
        <v>204</v>
      </c>
      <c r="AY318" s="14" t="s">
        <v>196</v>
      </c>
      <c r="BE318" s="172">
        <f t="shared" si="74"/>
        <v>0</v>
      </c>
      <c r="BF318" s="172">
        <f t="shared" si="75"/>
        <v>0</v>
      </c>
      <c r="BG318" s="172">
        <f t="shared" si="76"/>
        <v>0</v>
      </c>
      <c r="BH318" s="172">
        <f t="shared" si="77"/>
        <v>0</v>
      </c>
      <c r="BI318" s="172">
        <f t="shared" si="78"/>
        <v>0</v>
      </c>
      <c r="BJ318" s="14" t="s">
        <v>204</v>
      </c>
      <c r="BK318" s="172">
        <f t="shared" si="79"/>
        <v>0</v>
      </c>
      <c r="BL318" s="14" t="s">
        <v>203</v>
      </c>
      <c r="BM318" s="171" t="s">
        <v>1674</v>
      </c>
    </row>
    <row r="319" spans="1:65" s="2" customFormat="1" ht="16.5" customHeight="1">
      <c r="A319" s="29"/>
      <c r="B319" s="158"/>
      <c r="C319" s="173" t="s">
        <v>856</v>
      </c>
      <c r="D319" s="173" t="s">
        <v>214</v>
      </c>
      <c r="E319" s="174" t="s">
        <v>621</v>
      </c>
      <c r="F319" s="175" t="s">
        <v>622</v>
      </c>
      <c r="G319" s="176" t="s">
        <v>606</v>
      </c>
      <c r="H319" s="177">
        <v>0.32</v>
      </c>
      <c r="I319" s="178"/>
      <c r="J319" s="179">
        <f t="shared" si="70"/>
        <v>0</v>
      </c>
      <c r="K319" s="180"/>
      <c r="L319" s="181"/>
      <c r="M319" s="182" t="s">
        <v>1</v>
      </c>
      <c r="N319" s="183" t="s">
        <v>45</v>
      </c>
      <c r="O319" s="55"/>
      <c r="P319" s="169">
        <f t="shared" si="71"/>
        <v>0</v>
      </c>
      <c r="Q319" s="169">
        <v>6.3000000000000003E-4</v>
      </c>
      <c r="R319" s="169">
        <f t="shared" si="72"/>
        <v>2.0160000000000002E-4</v>
      </c>
      <c r="S319" s="169">
        <v>0</v>
      </c>
      <c r="T319" s="170">
        <f t="shared" si="73"/>
        <v>0</v>
      </c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R319" s="171" t="s">
        <v>217</v>
      </c>
      <c r="AT319" s="171" t="s">
        <v>214</v>
      </c>
      <c r="AU319" s="171" t="s">
        <v>204</v>
      </c>
      <c r="AY319" s="14" t="s">
        <v>196</v>
      </c>
      <c r="BE319" s="172">
        <f t="shared" si="74"/>
        <v>0</v>
      </c>
      <c r="BF319" s="172">
        <f t="shared" si="75"/>
        <v>0</v>
      </c>
      <c r="BG319" s="172">
        <f t="shared" si="76"/>
        <v>0</v>
      </c>
      <c r="BH319" s="172">
        <f t="shared" si="77"/>
        <v>0</v>
      </c>
      <c r="BI319" s="172">
        <f t="shared" si="78"/>
        <v>0</v>
      </c>
      <c r="BJ319" s="14" t="s">
        <v>204</v>
      </c>
      <c r="BK319" s="172">
        <f t="shared" si="79"/>
        <v>0</v>
      </c>
      <c r="BL319" s="14" t="s">
        <v>203</v>
      </c>
      <c r="BM319" s="171" t="s">
        <v>1675</v>
      </c>
    </row>
    <row r="320" spans="1:65" s="2" customFormat="1" ht="16.5" customHeight="1">
      <c r="A320" s="29"/>
      <c r="B320" s="158"/>
      <c r="C320" s="173" t="s">
        <v>860</v>
      </c>
      <c r="D320" s="173" t="s">
        <v>214</v>
      </c>
      <c r="E320" s="174" t="s">
        <v>625</v>
      </c>
      <c r="F320" s="175" t="s">
        <v>626</v>
      </c>
      <c r="G320" s="176" t="s">
        <v>606</v>
      </c>
      <c r="H320" s="177">
        <v>0.32</v>
      </c>
      <c r="I320" s="178"/>
      <c r="J320" s="179">
        <f t="shared" si="70"/>
        <v>0</v>
      </c>
      <c r="K320" s="180"/>
      <c r="L320" s="181"/>
      <c r="M320" s="182" t="s">
        <v>1</v>
      </c>
      <c r="N320" s="183" t="s">
        <v>45</v>
      </c>
      <c r="O320" s="55"/>
      <c r="P320" s="169">
        <f t="shared" si="71"/>
        <v>0</v>
      </c>
      <c r="Q320" s="169">
        <v>1.73E-3</v>
      </c>
      <c r="R320" s="169">
        <f t="shared" si="72"/>
        <v>5.5360000000000001E-4</v>
      </c>
      <c r="S320" s="169">
        <v>0</v>
      </c>
      <c r="T320" s="170">
        <f t="shared" si="73"/>
        <v>0</v>
      </c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  <c r="AR320" s="171" t="s">
        <v>217</v>
      </c>
      <c r="AT320" s="171" t="s">
        <v>214</v>
      </c>
      <c r="AU320" s="171" t="s">
        <v>204</v>
      </c>
      <c r="AY320" s="14" t="s">
        <v>196</v>
      </c>
      <c r="BE320" s="172">
        <f t="shared" si="74"/>
        <v>0</v>
      </c>
      <c r="BF320" s="172">
        <f t="shared" si="75"/>
        <v>0</v>
      </c>
      <c r="BG320" s="172">
        <f t="shared" si="76"/>
        <v>0</v>
      </c>
      <c r="BH320" s="172">
        <f t="shared" si="77"/>
        <v>0</v>
      </c>
      <c r="BI320" s="172">
        <f t="shared" si="78"/>
        <v>0</v>
      </c>
      <c r="BJ320" s="14" t="s">
        <v>204</v>
      </c>
      <c r="BK320" s="172">
        <f t="shared" si="79"/>
        <v>0</v>
      </c>
      <c r="BL320" s="14" t="s">
        <v>203</v>
      </c>
      <c r="BM320" s="171" t="s">
        <v>1676</v>
      </c>
    </row>
    <row r="321" spans="1:65" s="2" customFormat="1" ht="16.5" customHeight="1">
      <c r="A321" s="29"/>
      <c r="B321" s="158"/>
      <c r="C321" s="159" t="s">
        <v>864</v>
      </c>
      <c r="D321" s="159" t="s">
        <v>199</v>
      </c>
      <c r="E321" s="160" t="s">
        <v>1677</v>
      </c>
      <c r="F321" s="161" t="s">
        <v>1678</v>
      </c>
      <c r="G321" s="162" t="s">
        <v>512</v>
      </c>
      <c r="H321" s="163">
        <v>30</v>
      </c>
      <c r="I321" s="164"/>
      <c r="J321" s="165">
        <f t="shared" si="70"/>
        <v>0</v>
      </c>
      <c r="K321" s="166"/>
      <c r="L321" s="30"/>
      <c r="M321" s="167" t="s">
        <v>1</v>
      </c>
      <c r="N321" s="168" t="s">
        <v>45</v>
      </c>
      <c r="O321" s="55"/>
      <c r="P321" s="169">
        <f t="shared" si="71"/>
        <v>0</v>
      </c>
      <c r="Q321" s="169">
        <v>1E-4</v>
      </c>
      <c r="R321" s="169">
        <f t="shared" si="72"/>
        <v>3.0000000000000001E-3</v>
      </c>
      <c r="S321" s="169">
        <v>0</v>
      </c>
      <c r="T321" s="170">
        <f t="shared" si="73"/>
        <v>0</v>
      </c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R321" s="171" t="s">
        <v>203</v>
      </c>
      <c r="AT321" s="171" t="s">
        <v>199</v>
      </c>
      <c r="AU321" s="171" t="s">
        <v>204</v>
      </c>
      <c r="AY321" s="14" t="s">
        <v>196</v>
      </c>
      <c r="BE321" s="172">
        <f t="shared" si="74"/>
        <v>0</v>
      </c>
      <c r="BF321" s="172">
        <f t="shared" si="75"/>
        <v>0</v>
      </c>
      <c r="BG321" s="172">
        <f t="shared" si="76"/>
        <v>0</v>
      </c>
      <c r="BH321" s="172">
        <f t="shared" si="77"/>
        <v>0</v>
      </c>
      <c r="BI321" s="172">
        <f t="shared" si="78"/>
        <v>0</v>
      </c>
      <c r="BJ321" s="14" t="s">
        <v>204</v>
      </c>
      <c r="BK321" s="172">
        <f t="shared" si="79"/>
        <v>0</v>
      </c>
      <c r="BL321" s="14" t="s">
        <v>203</v>
      </c>
      <c r="BM321" s="171" t="s">
        <v>1679</v>
      </c>
    </row>
    <row r="322" spans="1:65" s="2" customFormat="1" ht="16.5" customHeight="1">
      <c r="A322" s="29"/>
      <c r="B322" s="158"/>
      <c r="C322" s="159" t="s">
        <v>866</v>
      </c>
      <c r="D322" s="159" t="s">
        <v>199</v>
      </c>
      <c r="E322" s="160" t="s">
        <v>1680</v>
      </c>
      <c r="F322" s="161" t="s">
        <v>1681</v>
      </c>
      <c r="G322" s="162" t="s">
        <v>512</v>
      </c>
      <c r="H322" s="163">
        <v>24</v>
      </c>
      <c r="I322" s="164"/>
      <c r="J322" s="165">
        <f t="shared" si="70"/>
        <v>0</v>
      </c>
      <c r="K322" s="166"/>
      <c r="L322" s="30"/>
      <c r="M322" s="167" t="s">
        <v>1</v>
      </c>
      <c r="N322" s="168" t="s">
        <v>45</v>
      </c>
      <c r="O322" s="55"/>
      <c r="P322" s="169">
        <f t="shared" si="71"/>
        <v>0</v>
      </c>
      <c r="Q322" s="169">
        <v>1E-4</v>
      </c>
      <c r="R322" s="169">
        <f t="shared" si="72"/>
        <v>2.4000000000000002E-3</v>
      </c>
      <c r="S322" s="169">
        <v>0</v>
      </c>
      <c r="T322" s="170">
        <f t="shared" si="73"/>
        <v>0</v>
      </c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R322" s="171" t="s">
        <v>203</v>
      </c>
      <c r="AT322" s="171" t="s">
        <v>199</v>
      </c>
      <c r="AU322" s="171" t="s">
        <v>204</v>
      </c>
      <c r="AY322" s="14" t="s">
        <v>196</v>
      </c>
      <c r="BE322" s="172">
        <f t="shared" si="74"/>
        <v>0</v>
      </c>
      <c r="BF322" s="172">
        <f t="shared" si="75"/>
        <v>0</v>
      </c>
      <c r="BG322" s="172">
        <f t="shared" si="76"/>
        <v>0</v>
      </c>
      <c r="BH322" s="172">
        <f t="shared" si="77"/>
        <v>0</v>
      </c>
      <c r="BI322" s="172">
        <f t="shared" si="78"/>
        <v>0</v>
      </c>
      <c r="BJ322" s="14" t="s">
        <v>204</v>
      </c>
      <c r="BK322" s="172">
        <f t="shared" si="79"/>
        <v>0</v>
      </c>
      <c r="BL322" s="14" t="s">
        <v>203</v>
      </c>
      <c r="BM322" s="171" t="s">
        <v>1682</v>
      </c>
    </row>
    <row r="323" spans="1:65" s="2" customFormat="1" ht="16.5" customHeight="1">
      <c r="A323" s="29"/>
      <c r="B323" s="158"/>
      <c r="C323" s="159" t="s">
        <v>870</v>
      </c>
      <c r="D323" s="159" t="s">
        <v>199</v>
      </c>
      <c r="E323" s="160" t="s">
        <v>629</v>
      </c>
      <c r="F323" s="161" t="s">
        <v>630</v>
      </c>
      <c r="G323" s="162" t="s">
        <v>512</v>
      </c>
      <c r="H323" s="163">
        <v>3858.0210000000002</v>
      </c>
      <c r="I323" s="164"/>
      <c r="J323" s="165">
        <f t="shared" si="70"/>
        <v>0</v>
      </c>
      <c r="K323" s="166"/>
      <c r="L323" s="30"/>
      <c r="M323" s="167" t="s">
        <v>1</v>
      </c>
      <c r="N323" s="168" t="s">
        <v>45</v>
      </c>
      <c r="O323" s="55"/>
      <c r="P323" s="169">
        <f t="shared" si="71"/>
        <v>0</v>
      </c>
      <c r="Q323" s="169">
        <v>0</v>
      </c>
      <c r="R323" s="169">
        <f t="shared" si="72"/>
        <v>0</v>
      </c>
      <c r="S323" s="169">
        <v>0</v>
      </c>
      <c r="T323" s="170">
        <f t="shared" si="73"/>
        <v>0</v>
      </c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29"/>
      <c r="AR323" s="171" t="s">
        <v>203</v>
      </c>
      <c r="AT323" s="171" t="s">
        <v>199</v>
      </c>
      <c r="AU323" s="171" t="s">
        <v>204</v>
      </c>
      <c r="AY323" s="14" t="s">
        <v>196</v>
      </c>
      <c r="BE323" s="172">
        <f t="shared" si="74"/>
        <v>0</v>
      </c>
      <c r="BF323" s="172">
        <f t="shared" si="75"/>
        <v>0</v>
      </c>
      <c r="BG323" s="172">
        <f t="shared" si="76"/>
        <v>0</v>
      </c>
      <c r="BH323" s="172">
        <f t="shared" si="77"/>
        <v>0</v>
      </c>
      <c r="BI323" s="172">
        <f t="shared" si="78"/>
        <v>0</v>
      </c>
      <c r="BJ323" s="14" t="s">
        <v>204</v>
      </c>
      <c r="BK323" s="172">
        <f t="shared" si="79"/>
        <v>0</v>
      </c>
      <c r="BL323" s="14" t="s">
        <v>203</v>
      </c>
      <c r="BM323" s="171" t="s">
        <v>1683</v>
      </c>
    </row>
    <row r="324" spans="1:65" s="2" customFormat="1" ht="16.5" customHeight="1">
      <c r="A324" s="29"/>
      <c r="B324" s="158"/>
      <c r="C324" s="159" t="s">
        <v>874</v>
      </c>
      <c r="D324" s="159" t="s">
        <v>199</v>
      </c>
      <c r="E324" s="160" t="s">
        <v>633</v>
      </c>
      <c r="F324" s="161" t="s">
        <v>634</v>
      </c>
      <c r="G324" s="162" t="s">
        <v>202</v>
      </c>
      <c r="H324" s="163">
        <v>3.6</v>
      </c>
      <c r="I324" s="164"/>
      <c r="J324" s="165">
        <f t="shared" si="70"/>
        <v>0</v>
      </c>
      <c r="K324" s="166"/>
      <c r="L324" s="30"/>
      <c r="M324" s="167" t="s">
        <v>1</v>
      </c>
      <c r="N324" s="168" t="s">
        <v>45</v>
      </c>
      <c r="O324" s="55"/>
      <c r="P324" s="169">
        <f t="shared" si="71"/>
        <v>0</v>
      </c>
      <c r="Q324" s="169">
        <v>0</v>
      </c>
      <c r="R324" s="169">
        <f t="shared" si="72"/>
        <v>0</v>
      </c>
      <c r="S324" s="169">
        <v>2.4</v>
      </c>
      <c r="T324" s="170">
        <f t="shared" si="73"/>
        <v>8.64</v>
      </c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R324" s="171" t="s">
        <v>203</v>
      </c>
      <c r="AT324" s="171" t="s">
        <v>199</v>
      </c>
      <c r="AU324" s="171" t="s">
        <v>204</v>
      </c>
      <c r="AY324" s="14" t="s">
        <v>196</v>
      </c>
      <c r="BE324" s="172">
        <f t="shared" si="74"/>
        <v>0</v>
      </c>
      <c r="BF324" s="172">
        <f t="shared" si="75"/>
        <v>0</v>
      </c>
      <c r="BG324" s="172">
        <f t="shared" si="76"/>
        <v>0</v>
      </c>
      <c r="BH324" s="172">
        <f t="shared" si="77"/>
        <v>0</v>
      </c>
      <c r="BI324" s="172">
        <f t="shared" si="78"/>
        <v>0</v>
      </c>
      <c r="BJ324" s="14" t="s">
        <v>204</v>
      </c>
      <c r="BK324" s="172">
        <f t="shared" si="79"/>
        <v>0</v>
      </c>
      <c r="BL324" s="14" t="s">
        <v>203</v>
      </c>
      <c r="BM324" s="171" t="s">
        <v>1684</v>
      </c>
    </row>
    <row r="325" spans="1:65" s="2" customFormat="1" ht="16.5" customHeight="1">
      <c r="A325" s="29"/>
      <c r="B325" s="158"/>
      <c r="C325" s="159" t="s">
        <v>878</v>
      </c>
      <c r="D325" s="159" t="s">
        <v>199</v>
      </c>
      <c r="E325" s="160" t="s">
        <v>1685</v>
      </c>
      <c r="F325" s="161" t="s">
        <v>1686</v>
      </c>
      <c r="G325" s="162" t="s">
        <v>202</v>
      </c>
      <c r="H325" s="163">
        <v>14.286</v>
      </c>
      <c r="I325" s="164"/>
      <c r="J325" s="165">
        <f t="shared" si="70"/>
        <v>0</v>
      </c>
      <c r="K325" s="166"/>
      <c r="L325" s="30"/>
      <c r="M325" s="167" t="s">
        <v>1</v>
      </c>
      <c r="N325" s="168" t="s">
        <v>45</v>
      </c>
      <c r="O325" s="55"/>
      <c r="P325" s="169">
        <f t="shared" si="71"/>
        <v>0</v>
      </c>
      <c r="Q325" s="169">
        <v>0</v>
      </c>
      <c r="R325" s="169">
        <f t="shared" si="72"/>
        <v>0</v>
      </c>
      <c r="S325" s="169">
        <v>1.8</v>
      </c>
      <c r="T325" s="170">
        <f t="shared" si="73"/>
        <v>25.7148</v>
      </c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R325" s="171" t="s">
        <v>203</v>
      </c>
      <c r="AT325" s="171" t="s">
        <v>199</v>
      </c>
      <c r="AU325" s="171" t="s">
        <v>204</v>
      </c>
      <c r="AY325" s="14" t="s">
        <v>196</v>
      </c>
      <c r="BE325" s="172">
        <f t="shared" si="74"/>
        <v>0</v>
      </c>
      <c r="BF325" s="172">
        <f t="shared" si="75"/>
        <v>0</v>
      </c>
      <c r="BG325" s="172">
        <f t="shared" si="76"/>
        <v>0</v>
      </c>
      <c r="BH325" s="172">
        <f t="shared" si="77"/>
        <v>0</v>
      </c>
      <c r="BI325" s="172">
        <f t="shared" si="78"/>
        <v>0</v>
      </c>
      <c r="BJ325" s="14" t="s">
        <v>204</v>
      </c>
      <c r="BK325" s="172">
        <f t="shared" si="79"/>
        <v>0</v>
      </c>
      <c r="BL325" s="14" t="s">
        <v>203</v>
      </c>
      <c r="BM325" s="171" t="s">
        <v>1687</v>
      </c>
    </row>
    <row r="326" spans="1:65" s="2" customFormat="1" ht="16.5" customHeight="1">
      <c r="A326" s="29"/>
      <c r="B326" s="158"/>
      <c r="C326" s="159" t="s">
        <v>882</v>
      </c>
      <c r="D326" s="159" t="s">
        <v>199</v>
      </c>
      <c r="E326" s="160" t="s">
        <v>1688</v>
      </c>
      <c r="F326" s="161" t="s">
        <v>1689</v>
      </c>
      <c r="G326" s="162" t="s">
        <v>202</v>
      </c>
      <c r="H326" s="163">
        <v>5.9</v>
      </c>
      <c r="I326" s="164"/>
      <c r="J326" s="165">
        <f t="shared" si="70"/>
        <v>0</v>
      </c>
      <c r="K326" s="166"/>
      <c r="L326" s="30"/>
      <c r="M326" s="167" t="s">
        <v>1</v>
      </c>
      <c r="N326" s="168" t="s">
        <v>45</v>
      </c>
      <c r="O326" s="55"/>
      <c r="P326" s="169">
        <f t="shared" si="71"/>
        <v>0</v>
      </c>
      <c r="Q326" s="169">
        <v>0</v>
      </c>
      <c r="R326" s="169">
        <f t="shared" si="72"/>
        <v>0</v>
      </c>
      <c r="S326" s="169">
        <v>1.95</v>
      </c>
      <c r="T326" s="170">
        <f t="shared" si="73"/>
        <v>11.505000000000001</v>
      </c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R326" s="171" t="s">
        <v>203</v>
      </c>
      <c r="AT326" s="171" t="s">
        <v>199</v>
      </c>
      <c r="AU326" s="171" t="s">
        <v>204</v>
      </c>
      <c r="AY326" s="14" t="s">
        <v>196</v>
      </c>
      <c r="BE326" s="172">
        <f t="shared" si="74"/>
        <v>0</v>
      </c>
      <c r="BF326" s="172">
        <f t="shared" si="75"/>
        <v>0</v>
      </c>
      <c r="BG326" s="172">
        <f t="shared" si="76"/>
        <v>0</v>
      </c>
      <c r="BH326" s="172">
        <f t="shared" si="77"/>
        <v>0</v>
      </c>
      <c r="BI326" s="172">
        <f t="shared" si="78"/>
        <v>0</v>
      </c>
      <c r="BJ326" s="14" t="s">
        <v>204</v>
      </c>
      <c r="BK326" s="172">
        <f t="shared" si="79"/>
        <v>0</v>
      </c>
      <c r="BL326" s="14" t="s">
        <v>203</v>
      </c>
      <c r="BM326" s="171" t="s">
        <v>1690</v>
      </c>
    </row>
    <row r="327" spans="1:65" s="2" customFormat="1" ht="16.5" customHeight="1">
      <c r="A327" s="29"/>
      <c r="B327" s="158"/>
      <c r="C327" s="159" t="s">
        <v>886</v>
      </c>
      <c r="D327" s="159" t="s">
        <v>199</v>
      </c>
      <c r="E327" s="160" t="s">
        <v>637</v>
      </c>
      <c r="F327" s="161" t="s">
        <v>638</v>
      </c>
      <c r="G327" s="162" t="s">
        <v>208</v>
      </c>
      <c r="H327" s="163">
        <v>103.5</v>
      </c>
      <c r="I327" s="164"/>
      <c r="J327" s="165">
        <f t="shared" si="70"/>
        <v>0</v>
      </c>
      <c r="K327" s="166"/>
      <c r="L327" s="30"/>
      <c r="M327" s="167" t="s">
        <v>1</v>
      </c>
      <c r="N327" s="168" t="s">
        <v>45</v>
      </c>
      <c r="O327" s="55"/>
      <c r="P327" s="169">
        <f t="shared" si="71"/>
        <v>0</v>
      </c>
      <c r="Q327" s="169">
        <v>0</v>
      </c>
      <c r="R327" s="169">
        <f t="shared" si="72"/>
        <v>0</v>
      </c>
      <c r="S327" s="169">
        <v>0.109</v>
      </c>
      <c r="T327" s="170">
        <f t="shared" si="73"/>
        <v>11.281499999999999</v>
      </c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R327" s="171" t="s">
        <v>203</v>
      </c>
      <c r="AT327" s="171" t="s">
        <v>199</v>
      </c>
      <c r="AU327" s="171" t="s">
        <v>204</v>
      </c>
      <c r="AY327" s="14" t="s">
        <v>196</v>
      </c>
      <c r="BE327" s="172">
        <f t="shared" si="74"/>
        <v>0</v>
      </c>
      <c r="BF327" s="172">
        <f t="shared" si="75"/>
        <v>0</v>
      </c>
      <c r="BG327" s="172">
        <f t="shared" si="76"/>
        <v>0</v>
      </c>
      <c r="BH327" s="172">
        <f t="shared" si="77"/>
        <v>0</v>
      </c>
      <c r="BI327" s="172">
        <f t="shared" si="78"/>
        <v>0</v>
      </c>
      <c r="BJ327" s="14" t="s">
        <v>204</v>
      </c>
      <c r="BK327" s="172">
        <f t="shared" si="79"/>
        <v>0</v>
      </c>
      <c r="BL327" s="14" t="s">
        <v>203</v>
      </c>
      <c r="BM327" s="171" t="s">
        <v>639</v>
      </c>
    </row>
    <row r="328" spans="1:65" s="2" customFormat="1" ht="16.5" customHeight="1">
      <c r="A328" s="29"/>
      <c r="B328" s="158"/>
      <c r="C328" s="159" t="s">
        <v>890</v>
      </c>
      <c r="D328" s="159" t="s">
        <v>199</v>
      </c>
      <c r="E328" s="160" t="s">
        <v>1691</v>
      </c>
      <c r="F328" s="161" t="s">
        <v>1692</v>
      </c>
      <c r="G328" s="162" t="s">
        <v>222</v>
      </c>
      <c r="H328" s="163">
        <v>6</v>
      </c>
      <c r="I328" s="164"/>
      <c r="J328" s="165">
        <f t="shared" si="70"/>
        <v>0</v>
      </c>
      <c r="K328" s="166"/>
      <c r="L328" s="30"/>
      <c r="M328" s="167" t="s">
        <v>1</v>
      </c>
      <c r="N328" s="168" t="s">
        <v>45</v>
      </c>
      <c r="O328" s="55"/>
      <c r="P328" s="169">
        <f t="shared" si="71"/>
        <v>0</v>
      </c>
      <c r="Q328" s="169">
        <v>0</v>
      </c>
      <c r="R328" s="169">
        <f t="shared" si="72"/>
        <v>0</v>
      </c>
      <c r="S328" s="169">
        <v>8.9999999999999993E-3</v>
      </c>
      <c r="T328" s="170">
        <f t="shared" si="73"/>
        <v>5.3999999999999992E-2</v>
      </c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R328" s="171" t="s">
        <v>203</v>
      </c>
      <c r="AT328" s="171" t="s">
        <v>199</v>
      </c>
      <c r="AU328" s="171" t="s">
        <v>204</v>
      </c>
      <c r="AY328" s="14" t="s">
        <v>196</v>
      </c>
      <c r="BE328" s="172">
        <f t="shared" si="74"/>
        <v>0</v>
      </c>
      <c r="BF328" s="172">
        <f t="shared" si="75"/>
        <v>0</v>
      </c>
      <c r="BG328" s="172">
        <f t="shared" si="76"/>
        <v>0</v>
      </c>
      <c r="BH328" s="172">
        <f t="shared" si="77"/>
        <v>0</v>
      </c>
      <c r="BI328" s="172">
        <f t="shared" si="78"/>
        <v>0</v>
      </c>
      <c r="BJ328" s="14" t="s">
        <v>204</v>
      </c>
      <c r="BK328" s="172">
        <f t="shared" si="79"/>
        <v>0</v>
      </c>
      <c r="BL328" s="14" t="s">
        <v>203</v>
      </c>
      <c r="BM328" s="171" t="s">
        <v>1693</v>
      </c>
    </row>
    <row r="329" spans="1:65" s="2" customFormat="1" ht="16.5" customHeight="1">
      <c r="A329" s="29"/>
      <c r="B329" s="158"/>
      <c r="C329" s="159" t="s">
        <v>894</v>
      </c>
      <c r="D329" s="159" t="s">
        <v>199</v>
      </c>
      <c r="E329" s="160" t="s">
        <v>1694</v>
      </c>
      <c r="F329" s="161" t="s">
        <v>1695</v>
      </c>
      <c r="G329" s="162" t="s">
        <v>202</v>
      </c>
      <c r="H329" s="163">
        <v>266.26400000000001</v>
      </c>
      <c r="I329" s="164"/>
      <c r="J329" s="165">
        <f t="shared" si="70"/>
        <v>0</v>
      </c>
      <c r="K329" s="166"/>
      <c r="L329" s="30"/>
      <c r="M329" s="167" t="s">
        <v>1</v>
      </c>
      <c r="N329" s="168" t="s">
        <v>45</v>
      </c>
      <c r="O329" s="55"/>
      <c r="P329" s="169">
        <f t="shared" si="71"/>
        <v>0</v>
      </c>
      <c r="Q329" s="169">
        <v>0</v>
      </c>
      <c r="R329" s="169">
        <f t="shared" si="72"/>
        <v>0</v>
      </c>
      <c r="S329" s="169">
        <v>1.4</v>
      </c>
      <c r="T329" s="170">
        <f t="shared" si="73"/>
        <v>372.76959999999997</v>
      </c>
      <c r="U329" s="29"/>
      <c r="V329" s="29"/>
      <c r="W329" s="29"/>
      <c r="X329" s="29"/>
      <c r="Y329" s="29"/>
      <c r="Z329" s="29"/>
      <c r="AA329" s="29"/>
      <c r="AB329" s="29"/>
      <c r="AC329" s="29"/>
      <c r="AD329" s="29"/>
      <c r="AE329" s="29"/>
      <c r="AR329" s="171" t="s">
        <v>203</v>
      </c>
      <c r="AT329" s="171" t="s">
        <v>199</v>
      </c>
      <c r="AU329" s="171" t="s">
        <v>204</v>
      </c>
      <c r="AY329" s="14" t="s">
        <v>196</v>
      </c>
      <c r="BE329" s="172">
        <f t="shared" si="74"/>
        <v>0</v>
      </c>
      <c r="BF329" s="172">
        <f t="shared" si="75"/>
        <v>0</v>
      </c>
      <c r="BG329" s="172">
        <f t="shared" si="76"/>
        <v>0</v>
      </c>
      <c r="BH329" s="172">
        <f t="shared" si="77"/>
        <v>0</v>
      </c>
      <c r="BI329" s="172">
        <f t="shared" si="78"/>
        <v>0</v>
      </c>
      <c r="BJ329" s="14" t="s">
        <v>204</v>
      </c>
      <c r="BK329" s="172">
        <f t="shared" si="79"/>
        <v>0</v>
      </c>
      <c r="BL329" s="14" t="s">
        <v>203</v>
      </c>
      <c r="BM329" s="171" t="s">
        <v>1696</v>
      </c>
    </row>
    <row r="330" spans="1:65" s="2" customFormat="1" ht="16.5" customHeight="1">
      <c r="A330" s="29"/>
      <c r="B330" s="158"/>
      <c r="C330" s="159" t="s">
        <v>898</v>
      </c>
      <c r="D330" s="159" t="s">
        <v>199</v>
      </c>
      <c r="E330" s="160" t="s">
        <v>1697</v>
      </c>
      <c r="F330" s="161" t="s">
        <v>1698</v>
      </c>
      <c r="G330" s="162" t="s">
        <v>208</v>
      </c>
      <c r="H330" s="163">
        <v>6.16</v>
      </c>
      <c r="I330" s="164"/>
      <c r="J330" s="165">
        <f t="shared" si="70"/>
        <v>0</v>
      </c>
      <c r="K330" s="166"/>
      <c r="L330" s="30"/>
      <c r="M330" s="167" t="s">
        <v>1</v>
      </c>
      <c r="N330" s="168" t="s">
        <v>45</v>
      </c>
      <c r="O330" s="55"/>
      <c r="P330" s="169">
        <f t="shared" si="71"/>
        <v>0</v>
      </c>
      <c r="Q330" s="169">
        <v>0</v>
      </c>
      <c r="R330" s="169">
        <f t="shared" si="72"/>
        <v>0</v>
      </c>
      <c r="S330" s="169">
        <v>1.4999999999999999E-2</v>
      </c>
      <c r="T330" s="170">
        <f t="shared" si="73"/>
        <v>9.2399999999999996E-2</v>
      </c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  <c r="AR330" s="171" t="s">
        <v>203</v>
      </c>
      <c r="AT330" s="171" t="s">
        <v>199</v>
      </c>
      <c r="AU330" s="171" t="s">
        <v>204</v>
      </c>
      <c r="AY330" s="14" t="s">
        <v>196</v>
      </c>
      <c r="BE330" s="172">
        <f t="shared" si="74"/>
        <v>0</v>
      </c>
      <c r="BF330" s="172">
        <f t="shared" si="75"/>
        <v>0</v>
      </c>
      <c r="BG330" s="172">
        <f t="shared" si="76"/>
        <v>0</v>
      </c>
      <c r="BH330" s="172">
        <f t="shared" si="77"/>
        <v>0</v>
      </c>
      <c r="BI330" s="172">
        <f t="shared" si="78"/>
        <v>0</v>
      </c>
      <c r="BJ330" s="14" t="s">
        <v>204</v>
      </c>
      <c r="BK330" s="172">
        <f t="shared" si="79"/>
        <v>0</v>
      </c>
      <c r="BL330" s="14" t="s">
        <v>203</v>
      </c>
      <c r="BM330" s="171" t="s">
        <v>1699</v>
      </c>
    </row>
    <row r="331" spans="1:65" s="2" customFormat="1" ht="16.5" customHeight="1">
      <c r="A331" s="29"/>
      <c r="B331" s="158"/>
      <c r="C331" s="159" t="s">
        <v>900</v>
      </c>
      <c r="D331" s="159" t="s">
        <v>199</v>
      </c>
      <c r="E331" s="160" t="s">
        <v>641</v>
      </c>
      <c r="F331" s="161" t="s">
        <v>642</v>
      </c>
      <c r="G331" s="162" t="s">
        <v>208</v>
      </c>
      <c r="H331" s="163">
        <v>53.984999999999999</v>
      </c>
      <c r="I331" s="164"/>
      <c r="J331" s="165">
        <f t="shared" si="70"/>
        <v>0</v>
      </c>
      <c r="K331" s="166"/>
      <c r="L331" s="30"/>
      <c r="M331" s="167" t="s">
        <v>1</v>
      </c>
      <c r="N331" s="168" t="s">
        <v>45</v>
      </c>
      <c r="O331" s="55"/>
      <c r="P331" s="169">
        <f t="shared" si="71"/>
        <v>0</v>
      </c>
      <c r="Q331" s="169">
        <v>0</v>
      </c>
      <c r="R331" s="169">
        <f t="shared" si="72"/>
        <v>0</v>
      </c>
      <c r="S331" s="169">
        <v>5.8999999999999997E-2</v>
      </c>
      <c r="T331" s="170">
        <f t="shared" si="73"/>
        <v>3.1851149999999997</v>
      </c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29"/>
      <c r="AR331" s="171" t="s">
        <v>203</v>
      </c>
      <c r="AT331" s="171" t="s">
        <v>199</v>
      </c>
      <c r="AU331" s="171" t="s">
        <v>204</v>
      </c>
      <c r="AY331" s="14" t="s">
        <v>196</v>
      </c>
      <c r="BE331" s="172">
        <f t="shared" si="74"/>
        <v>0</v>
      </c>
      <c r="BF331" s="172">
        <f t="shared" si="75"/>
        <v>0</v>
      </c>
      <c r="BG331" s="172">
        <f t="shared" si="76"/>
        <v>0</v>
      </c>
      <c r="BH331" s="172">
        <f t="shared" si="77"/>
        <v>0</v>
      </c>
      <c r="BI331" s="172">
        <f t="shared" si="78"/>
        <v>0</v>
      </c>
      <c r="BJ331" s="14" t="s">
        <v>204</v>
      </c>
      <c r="BK331" s="172">
        <f t="shared" si="79"/>
        <v>0</v>
      </c>
      <c r="BL331" s="14" t="s">
        <v>203</v>
      </c>
      <c r="BM331" s="171" t="s">
        <v>643</v>
      </c>
    </row>
    <row r="332" spans="1:65" s="2" customFormat="1" ht="16.5" customHeight="1">
      <c r="A332" s="29"/>
      <c r="B332" s="158"/>
      <c r="C332" s="159" t="s">
        <v>904</v>
      </c>
      <c r="D332" s="159" t="s">
        <v>199</v>
      </c>
      <c r="E332" s="160" t="s">
        <v>645</v>
      </c>
      <c r="F332" s="161" t="s">
        <v>646</v>
      </c>
      <c r="G332" s="162" t="s">
        <v>208</v>
      </c>
      <c r="H332" s="163">
        <v>75.674999999999997</v>
      </c>
      <c r="I332" s="164"/>
      <c r="J332" s="165">
        <f t="shared" si="70"/>
        <v>0</v>
      </c>
      <c r="K332" s="166"/>
      <c r="L332" s="30"/>
      <c r="M332" s="167" t="s">
        <v>1</v>
      </c>
      <c r="N332" s="168" t="s">
        <v>45</v>
      </c>
      <c r="O332" s="55"/>
      <c r="P332" s="169">
        <f t="shared" si="71"/>
        <v>0</v>
      </c>
      <c r="Q332" s="169">
        <v>0</v>
      </c>
      <c r="R332" s="169">
        <f t="shared" si="72"/>
        <v>0</v>
      </c>
      <c r="S332" s="169">
        <v>4.8000000000000001E-2</v>
      </c>
      <c r="T332" s="170">
        <f t="shared" si="73"/>
        <v>3.6324000000000001</v>
      </c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29"/>
      <c r="AR332" s="171" t="s">
        <v>203</v>
      </c>
      <c r="AT332" s="171" t="s">
        <v>199</v>
      </c>
      <c r="AU332" s="171" t="s">
        <v>204</v>
      </c>
      <c r="AY332" s="14" t="s">
        <v>196</v>
      </c>
      <c r="BE332" s="172">
        <f t="shared" si="74"/>
        <v>0</v>
      </c>
      <c r="BF332" s="172">
        <f t="shared" si="75"/>
        <v>0</v>
      </c>
      <c r="BG332" s="172">
        <f t="shared" si="76"/>
        <v>0</v>
      </c>
      <c r="BH332" s="172">
        <f t="shared" si="77"/>
        <v>0</v>
      </c>
      <c r="BI332" s="172">
        <f t="shared" si="78"/>
        <v>0</v>
      </c>
      <c r="BJ332" s="14" t="s">
        <v>204</v>
      </c>
      <c r="BK332" s="172">
        <f t="shared" si="79"/>
        <v>0</v>
      </c>
      <c r="BL332" s="14" t="s">
        <v>203</v>
      </c>
      <c r="BM332" s="171" t="s">
        <v>647</v>
      </c>
    </row>
    <row r="333" spans="1:65" s="2" customFormat="1" ht="16.5" customHeight="1">
      <c r="A333" s="29"/>
      <c r="B333" s="158"/>
      <c r="C333" s="159" t="s">
        <v>906</v>
      </c>
      <c r="D333" s="159" t="s">
        <v>199</v>
      </c>
      <c r="E333" s="160" t="s">
        <v>1700</v>
      </c>
      <c r="F333" s="161" t="s">
        <v>1701</v>
      </c>
      <c r="G333" s="162" t="s">
        <v>208</v>
      </c>
      <c r="H333" s="163">
        <v>4.08</v>
      </c>
      <c r="I333" s="164"/>
      <c r="J333" s="165">
        <f t="shared" si="70"/>
        <v>0</v>
      </c>
      <c r="K333" s="166"/>
      <c r="L333" s="30"/>
      <c r="M333" s="167" t="s">
        <v>1</v>
      </c>
      <c r="N333" s="168" t="s">
        <v>45</v>
      </c>
      <c r="O333" s="55"/>
      <c r="P333" s="169">
        <f t="shared" si="71"/>
        <v>0</v>
      </c>
      <c r="Q333" s="169">
        <v>0</v>
      </c>
      <c r="R333" s="169">
        <f t="shared" si="72"/>
        <v>0</v>
      </c>
      <c r="S333" s="169">
        <v>3.7999999999999999E-2</v>
      </c>
      <c r="T333" s="170">
        <f t="shared" si="73"/>
        <v>0.15504000000000001</v>
      </c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29"/>
      <c r="AR333" s="171" t="s">
        <v>203</v>
      </c>
      <c r="AT333" s="171" t="s">
        <v>199</v>
      </c>
      <c r="AU333" s="171" t="s">
        <v>204</v>
      </c>
      <c r="AY333" s="14" t="s">
        <v>196</v>
      </c>
      <c r="BE333" s="172">
        <f t="shared" si="74"/>
        <v>0</v>
      </c>
      <c r="BF333" s="172">
        <f t="shared" si="75"/>
        <v>0</v>
      </c>
      <c r="BG333" s="172">
        <f t="shared" si="76"/>
        <v>0</v>
      </c>
      <c r="BH333" s="172">
        <f t="shared" si="77"/>
        <v>0</v>
      </c>
      <c r="BI333" s="172">
        <f t="shared" si="78"/>
        <v>0</v>
      </c>
      <c r="BJ333" s="14" t="s">
        <v>204</v>
      </c>
      <c r="BK333" s="172">
        <f t="shared" si="79"/>
        <v>0</v>
      </c>
      <c r="BL333" s="14" t="s">
        <v>203</v>
      </c>
      <c r="BM333" s="171" t="s">
        <v>1702</v>
      </c>
    </row>
    <row r="334" spans="1:65" s="2" customFormat="1" ht="16.5" customHeight="1">
      <c r="A334" s="29"/>
      <c r="B334" s="158"/>
      <c r="C334" s="159" t="s">
        <v>908</v>
      </c>
      <c r="D334" s="159" t="s">
        <v>199</v>
      </c>
      <c r="E334" s="160" t="s">
        <v>1703</v>
      </c>
      <c r="F334" s="161" t="s">
        <v>1704</v>
      </c>
      <c r="G334" s="162" t="s">
        <v>208</v>
      </c>
      <c r="H334" s="163">
        <v>19.440000000000001</v>
      </c>
      <c r="I334" s="164"/>
      <c r="J334" s="165">
        <f t="shared" si="70"/>
        <v>0</v>
      </c>
      <c r="K334" s="166"/>
      <c r="L334" s="30"/>
      <c r="M334" s="167" t="s">
        <v>1</v>
      </c>
      <c r="N334" s="168" t="s">
        <v>45</v>
      </c>
      <c r="O334" s="55"/>
      <c r="P334" s="169">
        <f t="shared" si="71"/>
        <v>0</v>
      </c>
      <c r="Q334" s="169">
        <v>0</v>
      </c>
      <c r="R334" s="169">
        <f t="shared" si="72"/>
        <v>0</v>
      </c>
      <c r="S334" s="169">
        <v>3.2000000000000001E-2</v>
      </c>
      <c r="T334" s="170">
        <f t="shared" si="73"/>
        <v>0.62208000000000008</v>
      </c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29"/>
      <c r="AR334" s="171" t="s">
        <v>203</v>
      </c>
      <c r="AT334" s="171" t="s">
        <v>199</v>
      </c>
      <c r="AU334" s="171" t="s">
        <v>204</v>
      </c>
      <c r="AY334" s="14" t="s">
        <v>196</v>
      </c>
      <c r="BE334" s="172">
        <f t="shared" si="74"/>
        <v>0</v>
      </c>
      <c r="BF334" s="172">
        <f t="shared" si="75"/>
        <v>0</v>
      </c>
      <c r="BG334" s="172">
        <f t="shared" si="76"/>
        <v>0</v>
      </c>
      <c r="BH334" s="172">
        <f t="shared" si="77"/>
        <v>0</v>
      </c>
      <c r="BI334" s="172">
        <f t="shared" si="78"/>
        <v>0</v>
      </c>
      <c r="BJ334" s="14" t="s">
        <v>204</v>
      </c>
      <c r="BK334" s="172">
        <f t="shared" si="79"/>
        <v>0</v>
      </c>
      <c r="BL334" s="14" t="s">
        <v>203</v>
      </c>
      <c r="BM334" s="171" t="s">
        <v>1705</v>
      </c>
    </row>
    <row r="335" spans="1:65" s="2" customFormat="1" ht="16.5" customHeight="1">
      <c r="A335" s="29"/>
      <c r="B335" s="158"/>
      <c r="C335" s="159" t="s">
        <v>912</v>
      </c>
      <c r="D335" s="159" t="s">
        <v>199</v>
      </c>
      <c r="E335" s="160" t="s">
        <v>649</v>
      </c>
      <c r="F335" s="161" t="s">
        <v>650</v>
      </c>
      <c r="G335" s="162" t="s">
        <v>208</v>
      </c>
      <c r="H335" s="163">
        <v>114.24</v>
      </c>
      <c r="I335" s="164"/>
      <c r="J335" s="165">
        <f t="shared" si="70"/>
        <v>0</v>
      </c>
      <c r="K335" s="166"/>
      <c r="L335" s="30"/>
      <c r="M335" s="167" t="s">
        <v>1</v>
      </c>
      <c r="N335" s="168" t="s">
        <v>45</v>
      </c>
      <c r="O335" s="55"/>
      <c r="P335" s="169">
        <f t="shared" si="71"/>
        <v>0</v>
      </c>
      <c r="Q335" s="169">
        <v>0</v>
      </c>
      <c r="R335" s="169">
        <f t="shared" si="72"/>
        <v>0</v>
      </c>
      <c r="S335" s="169">
        <v>5.2999999999999999E-2</v>
      </c>
      <c r="T335" s="170">
        <f t="shared" si="73"/>
        <v>6.0547199999999997</v>
      </c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29"/>
      <c r="AR335" s="171" t="s">
        <v>203</v>
      </c>
      <c r="AT335" s="171" t="s">
        <v>199</v>
      </c>
      <c r="AU335" s="171" t="s">
        <v>204</v>
      </c>
      <c r="AY335" s="14" t="s">
        <v>196</v>
      </c>
      <c r="BE335" s="172">
        <f t="shared" si="74"/>
        <v>0</v>
      </c>
      <c r="BF335" s="172">
        <f t="shared" si="75"/>
        <v>0</v>
      </c>
      <c r="BG335" s="172">
        <f t="shared" si="76"/>
        <v>0</v>
      </c>
      <c r="BH335" s="172">
        <f t="shared" si="77"/>
        <v>0</v>
      </c>
      <c r="BI335" s="172">
        <f t="shared" si="78"/>
        <v>0</v>
      </c>
      <c r="BJ335" s="14" t="s">
        <v>204</v>
      </c>
      <c r="BK335" s="172">
        <f t="shared" si="79"/>
        <v>0</v>
      </c>
      <c r="BL335" s="14" t="s">
        <v>203</v>
      </c>
      <c r="BM335" s="171" t="s">
        <v>651</v>
      </c>
    </row>
    <row r="336" spans="1:65" s="2" customFormat="1" ht="16.5" customHeight="1">
      <c r="A336" s="29"/>
      <c r="B336" s="158"/>
      <c r="C336" s="159" t="s">
        <v>916</v>
      </c>
      <c r="D336" s="159" t="s">
        <v>199</v>
      </c>
      <c r="E336" s="160" t="s">
        <v>653</v>
      </c>
      <c r="F336" s="161" t="s">
        <v>654</v>
      </c>
      <c r="G336" s="162" t="s">
        <v>208</v>
      </c>
      <c r="H336" s="163">
        <v>12.016999999999999</v>
      </c>
      <c r="I336" s="164"/>
      <c r="J336" s="165">
        <f t="shared" si="70"/>
        <v>0</v>
      </c>
      <c r="K336" s="166"/>
      <c r="L336" s="30"/>
      <c r="M336" s="167" t="s">
        <v>1</v>
      </c>
      <c r="N336" s="168" t="s">
        <v>45</v>
      </c>
      <c r="O336" s="55"/>
      <c r="P336" s="169">
        <f t="shared" si="71"/>
        <v>0</v>
      </c>
      <c r="Q336" s="169">
        <v>0</v>
      </c>
      <c r="R336" s="169">
        <f t="shared" si="72"/>
        <v>0</v>
      </c>
      <c r="S336" s="169">
        <v>7.5999999999999998E-2</v>
      </c>
      <c r="T336" s="170">
        <f t="shared" si="73"/>
        <v>0.91329199999999988</v>
      </c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29"/>
      <c r="AR336" s="171" t="s">
        <v>203</v>
      </c>
      <c r="AT336" s="171" t="s">
        <v>199</v>
      </c>
      <c r="AU336" s="171" t="s">
        <v>204</v>
      </c>
      <c r="AY336" s="14" t="s">
        <v>196</v>
      </c>
      <c r="BE336" s="172">
        <f t="shared" si="74"/>
        <v>0</v>
      </c>
      <c r="BF336" s="172">
        <f t="shared" si="75"/>
        <v>0</v>
      </c>
      <c r="BG336" s="172">
        <f t="shared" si="76"/>
        <v>0</v>
      </c>
      <c r="BH336" s="172">
        <f t="shared" si="77"/>
        <v>0</v>
      </c>
      <c r="BI336" s="172">
        <f t="shared" si="78"/>
        <v>0</v>
      </c>
      <c r="BJ336" s="14" t="s">
        <v>204</v>
      </c>
      <c r="BK336" s="172">
        <f t="shared" si="79"/>
        <v>0</v>
      </c>
      <c r="BL336" s="14" t="s">
        <v>203</v>
      </c>
      <c r="BM336" s="171" t="s">
        <v>655</v>
      </c>
    </row>
    <row r="337" spans="1:65" s="2" customFormat="1" ht="16.5" customHeight="1">
      <c r="A337" s="29"/>
      <c r="B337" s="158"/>
      <c r="C337" s="159" t="s">
        <v>920</v>
      </c>
      <c r="D337" s="159" t="s">
        <v>199</v>
      </c>
      <c r="E337" s="160" t="s">
        <v>1706</v>
      </c>
      <c r="F337" s="161" t="s">
        <v>1707</v>
      </c>
      <c r="G337" s="162" t="s">
        <v>208</v>
      </c>
      <c r="H337" s="163">
        <v>10.08</v>
      </c>
      <c r="I337" s="164"/>
      <c r="J337" s="165">
        <f t="shared" si="70"/>
        <v>0</v>
      </c>
      <c r="K337" s="166"/>
      <c r="L337" s="30"/>
      <c r="M337" s="167" t="s">
        <v>1</v>
      </c>
      <c r="N337" s="168" t="s">
        <v>45</v>
      </c>
      <c r="O337" s="55"/>
      <c r="P337" s="169">
        <f t="shared" si="71"/>
        <v>0</v>
      </c>
      <c r="Q337" s="169">
        <v>0</v>
      </c>
      <c r="R337" s="169">
        <f t="shared" si="72"/>
        <v>0</v>
      </c>
      <c r="S337" s="169">
        <v>6.3E-2</v>
      </c>
      <c r="T337" s="170">
        <f t="shared" si="73"/>
        <v>0.63504000000000005</v>
      </c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29"/>
      <c r="AR337" s="171" t="s">
        <v>203</v>
      </c>
      <c r="AT337" s="171" t="s">
        <v>199</v>
      </c>
      <c r="AU337" s="171" t="s">
        <v>204</v>
      </c>
      <c r="AY337" s="14" t="s">
        <v>196</v>
      </c>
      <c r="BE337" s="172">
        <f t="shared" si="74"/>
        <v>0</v>
      </c>
      <c r="BF337" s="172">
        <f t="shared" si="75"/>
        <v>0</v>
      </c>
      <c r="BG337" s="172">
        <f t="shared" si="76"/>
        <v>0</v>
      </c>
      <c r="BH337" s="172">
        <f t="shared" si="77"/>
        <v>0</v>
      </c>
      <c r="BI337" s="172">
        <f t="shared" si="78"/>
        <v>0</v>
      </c>
      <c r="BJ337" s="14" t="s">
        <v>204</v>
      </c>
      <c r="BK337" s="172">
        <f t="shared" si="79"/>
        <v>0</v>
      </c>
      <c r="BL337" s="14" t="s">
        <v>203</v>
      </c>
      <c r="BM337" s="171" t="s">
        <v>1708</v>
      </c>
    </row>
    <row r="338" spans="1:65" s="2" customFormat="1" ht="16.5" customHeight="1">
      <c r="A338" s="29"/>
      <c r="B338" s="158"/>
      <c r="C338" s="159" t="s">
        <v>924</v>
      </c>
      <c r="D338" s="159" t="s">
        <v>199</v>
      </c>
      <c r="E338" s="160" t="s">
        <v>657</v>
      </c>
      <c r="F338" s="161" t="s">
        <v>658</v>
      </c>
      <c r="G338" s="162" t="s">
        <v>222</v>
      </c>
      <c r="H338" s="163">
        <v>12</v>
      </c>
      <c r="I338" s="164"/>
      <c r="J338" s="165">
        <f t="shared" si="70"/>
        <v>0</v>
      </c>
      <c r="K338" s="166"/>
      <c r="L338" s="30"/>
      <c r="M338" s="167" t="s">
        <v>1</v>
      </c>
      <c r="N338" s="168" t="s">
        <v>45</v>
      </c>
      <c r="O338" s="55"/>
      <c r="P338" s="169">
        <f t="shared" si="71"/>
        <v>0</v>
      </c>
      <c r="Q338" s="169">
        <v>0</v>
      </c>
      <c r="R338" s="169">
        <f t="shared" si="72"/>
        <v>0</v>
      </c>
      <c r="S338" s="169">
        <v>3.0000000000000001E-3</v>
      </c>
      <c r="T338" s="170">
        <f t="shared" si="73"/>
        <v>3.6000000000000004E-2</v>
      </c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29"/>
      <c r="AR338" s="171" t="s">
        <v>203</v>
      </c>
      <c r="AT338" s="171" t="s">
        <v>199</v>
      </c>
      <c r="AU338" s="171" t="s">
        <v>204</v>
      </c>
      <c r="AY338" s="14" t="s">
        <v>196</v>
      </c>
      <c r="BE338" s="172">
        <f t="shared" si="74"/>
        <v>0</v>
      </c>
      <c r="BF338" s="172">
        <f t="shared" si="75"/>
        <v>0</v>
      </c>
      <c r="BG338" s="172">
        <f t="shared" si="76"/>
        <v>0</v>
      </c>
      <c r="BH338" s="172">
        <f t="shared" si="77"/>
        <v>0</v>
      </c>
      <c r="BI338" s="172">
        <f t="shared" si="78"/>
        <v>0</v>
      </c>
      <c r="BJ338" s="14" t="s">
        <v>204</v>
      </c>
      <c r="BK338" s="172">
        <f t="shared" si="79"/>
        <v>0</v>
      </c>
      <c r="BL338" s="14" t="s">
        <v>203</v>
      </c>
      <c r="BM338" s="171" t="s">
        <v>1709</v>
      </c>
    </row>
    <row r="339" spans="1:65" s="2" customFormat="1" ht="16.5" customHeight="1">
      <c r="A339" s="29"/>
      <c r="B339" s="158"/>
      <c r="C339" s="159" t="s">
        <v>928</v>
      </c>
      <c r="D339" s="159" t="s">
        <v>199</v>
      </c>
      <c r="E339" s="160" t="s">
        <v>661</v>
      </c>
      <c r="F339" s="161" t="s">
        <v>662</v>
      </c>
      <c r="G339" s="162" t="s">
        <v>222</v>
      </c>
      <c r="H339" s="163">
        <v>6</v>
      </c>
      <c r="I339" s="164"/>
      <c r="J339" s="165">
        <f t="shared" si="70"/>
        <v>0</v>
      </c>
      <c r="K339" s="166"/>
      <c r="L339" s="30"/>
      <c r="M339" s="167" t="s">
        <v>1</v>
      </c>
      <c r="N339" s="168" t="s">
        <v>45</v>
      </c>
      <c r="O339" s="55"/>
      <c r="P339" s="169">
        <f t="shared" si="71"/>
        <v>0</v>
      </c>
      <c r="Q339" s="169">
        <v>0</v>
      </c>
      <c r="R339" s="169">
        <f t="shared" si="72"/>
        <v>0</v>
      </c>
      <c r="S339" s="169">
        <v>6.4999999999999997E-3</v>
      </c>
      <c r="T339" s="170">
        <f t="shared" si="73"/>
        <v>3.9E-2</v>
      </c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29"/>
      <c r="AR339" s="171" t="s">
        <v>203</v>
      </c>
      <c r="AT339" s="171" t="s">
        <v>199</v>
      </c>
      <c r="AU339" s="171" t="s">
        <v>204</v>
      </c>
      <c r="AY339" s="14" t="s">
        <v>196</v>
      </c>
      <c r="BE339" s="172">
        <f t="shared" si="74"/>
        <v>0</v>
      </c>
      <c r="BF339" s="172">
        <f t="shared" si="75"/>
        <v>0</v>
      </c>
      <c r="BG339" s="172">
        <f t="shared" si="76"/>
        <v>0</v>
      </c>
      <c r="BH339" s="172">
        <f t="shared" si="77"/>
        <v>0</v>
      </c>
      <c r="BI339" s="172">
        <f t="shared" si="78"/>
        <v>0</v>
      </c>
      <c r="BJ339" s="14" t="s">
        <v>204</v>
      </c>
      <c r="BK339" s="172">
        <f t="shared" si="79"/>
        <v>0</v>
      </c>
      <c r="BL339" s="14" t="s">
        <v>203</v>
      </c>
      <c r="BM339" s="171" t="s">
        <v>1710</v>
      </c>
    </row>
    <row r="340" spans="1:65" s="2" customFormat="1" ht="16.5" customHeight="1">
      <c r="A340" s="29"/>
      <c r="B340" s="158"/>
      <c r="C340" s="159" t="s">
        <v>932</v>
      </c>
      <c r="D340" s="159" t="s">
        <v>199</v>
      </c>
      <c r="E340" s="160" t="s">
        <v>1711</v>
      </c>
      <c r="F340" s="161" t="s">
        <v>1712</v>
      </c>
      <c r="G340" s="162" t="s">
        <v>512</v>
      </c>
      <c r="H340" s="163">
        <v>2</v>
      </c>
      <c r="I340" s="164"/>
      <c r="J340" s="165">
        <f t="shared" si="70"/>
        <v>0</v>
      </c>
      <c r="K340" s="166"/>
      <c r="L340" s="30"/>
      <c r="M340" s="167" t="s">
        <v>1</v>
      </c>
      <c r="N340" s="168" t="s">
        <v>45</v>
      </c>
      <c r="O340" s="55"/>
      <c r="P340" s="169">
        <f t="shared" si="71"/>
        <v>0</v>
      </c>
      <c r="Q340" s="169">
        <v>0</v>
      </c>
      <c r="R340" s="169">
        <f t="shared" si="72"/>
        <v>0</v>
      </c>
      <c r="S340" s="169">
        <v>8.0000000000000002E-3</v>
      </c>
      <c r="T340" s="170">
        <f t="shared" si="73"/>
        <v>1.6E-2</v>
      </c>
      <c r="U340" s="29"/>
      <c r="V340" s="29"/>
      <c r="W340" s="29"/>
      <c r="X340" s="29"/>
      <c r="Y340" s="29"/>
      <c r="Z340" s="29"/>
      <c r="AA340" s="29"/>
      <c r="AB340" s="29"/>
      <c r="AC340" s="29"/>
      <c r="AD340" s="29"/>
      <c r="AE340" s="29"/>
      <c r="AR340" s="171" t="s">
        <v>203</v>
      </c>
      <c r="AT340" s="171" t="s">
        <v>199</v>
      </c>
      <c r="AU340" s="171" t="s">
        <v>204</v>
      </c>
      <c r="AY340" s="14" t="s">
        <v>196</v>
      </c>
      <c r="BE340" s="172">
        <f t="shared" si="74"/>
        <v>0</v>
      </c>
      <c r="BF340" s="172">
        <f t="shared" si="75"/>
        <v>0</v>
      </c>
      <c r="BG340" s="172">
        <f t="shared" si="76"/>
        <v>0</v>
      </c>
      <c r="BH340" s="172">
        <f t="shared" si="77"/>
        <v>0</v>
      </c>
      <c r="BI340" s="172">
        <f t="shared" si="78"/>
        <v>0</v>
      </c>
      <c r="BJ340" s="14" t="s">
        <v>204</v>
      </c>
      <c r="BK340" s="172">
        <f t="shared" si="79"/>
        <v>0</v>
      </c>
      <c r="BL340" s="14" t="s">
        <v>203</v>
      </c>
      <c r="BM340" s="171" t="s">
        <v>1713</v>
      </c>
    </row>
    <row r="341" spans="1:65" s="2" customFormat="1" ht="16.5" customHeight="1">
      <c r="A341" s="29"/>
      <c r="B341" s="158"/>
      <c r="C341" s="159" t="s">
        <v>936</v>
      </c>
      <c r="D341" s="159" t="s">
        <v>199</v>
      </c>
      <c r="E341" s="160" t="s">
        <v>1714</v>
      </c>
      <c r="F341" s="161" t="s">
        <v>1715</v>
      </c>
      <c r="G341" s="162" t="s">
        <v>202</v>
      </c>
      <c r="H341" s="163">
        <v>19.562000000000001</v>
      </c>
      <c r="I341" s="164"/>
      <c r="J341" s="165">
        <f t="shared" si="70"/>
        <v>0</v>
      </c>
      <c r="K341" s="166"/>
      <c r="L341" s="30"/>
      <c r="M341" s="167" t="s">
        <v>1</v>
      </c>
      <c r="N341" s="168" t="s">
        <v>45</v>
      </c>
      <c r="O341" s="55"/>
      <c r="P341" s="169">
        <f t="shared" si="71"/>
        <v>0</v>
      </c>
      <c r="Q341" s="169">
        <v>0</v>
      </c>
      <c r="R341" s="169">
        <f t="shared" si="72"/>
        <v>0</v>
      </c>
      <c r="S341" s="169">
        <v>1.8</v>
      </c>
      <c r="T341" s="170">
        <f t="shared" si="73"/>
        <v>35.211600000000004</v>
      </c>
      <c r="U341" s="29"/>
      <c r="V341" s="29"/>
      <c r="W341" s="29"/>
      <c r="X341" s="29"/>
      <c r="Y341" s="29"/>
      <c r="Z341" s="29"/>
      <c r="AA341" s="29"/>
      <c r="AB341" s="29"/>
      <c r="AC341" s="29"/>
      <c r="AD341" s="29"/>
      <c r="AE341" s="29"/>
      <c r="AR341" s="171" t="s">
        <v>203</v>
      </c>
      <c r="AT341" s="171" t="s">
        <v>199</v>
      </c>
      <c r="AU341" s="171" t="s">
        <v>204</v>
      </c>
      <c r="AY341" s="14" t="s">
        <v>196</v>
      </c>
      <c r="BE341" s="172">
        <f t="shared" si="74"/>
        <v>0</v>
      </c>
      <c r="BF341" s="172">
        <f t="shared" si="75"/>
        <v>0</v>
      </c>
      <c r="BG341" s="172">
        <f t="shared" si="76"/>
        <v>0</v>
      </c>
      <c r="BH341" s="172">
        <f t="shared" si="77"/>
        <v>0</v>
      </c>
      <c r="BI341" s="172">
        <f t="shared" si="78"/>
        <v>0</v>
      </c>
      <c r="BJ341" s="14" t="s">
        <v>204</v>
      </c>
      <c r="BK341" s="172">
        <f t="shared" si="79"/>
        <v>0</v>
      </c>
      <c r="BL341" s="14" t="s">
        <v>203</v>
      </c>
      <c r="BM341" s="171" t="s">
        <v>1716</v>
      </c>
    </row>
    <row r="342" spans="1:65" s="2" customFormat="1" ht="16.5" customHeight="1">
      <c r="A342" s="29"/>
      <c r="B342" s="158"/>
      <c r="C342" s="159" t="s">
        <v>940</v>
      </c>
      <c r="D342" s="159" t="s">
        <v>199</v>
      </c>
      <c r="E342" s="160" t="s">
        <v>665</v>
      </c>
      <c r="F342" s="161" t="s">
        <v>666</v>
      </c>
      <c r="G342" s="162" t="s">
        <v>512</v>
      </c>
      <c r="H342" s="163">
        <v>12</v>
      </c>
      <c r="I342" s="164"/>
      <c r="J342" s="165">
        <f t="shared" si="70"/>
        <v>0</v>
      </c>
      <c r="K342" s="166"/>
      <c r="L342" s="30"/>
      <c r="M342" s="167" t="s">
        <v>1</v>
      </c>
      <c r="N342" s="168" t="s">
        <v>45</v>
      </c>
      <c r="O342" s="55"/>
      <c r="P342" s="169">
        <f t="shared" si="71"/>
        <v>0</v>
      </c>
      <c r="Q342" s="169">
        <v>0</v>
      </c>
      <c r="R342" s="169">
        <f t="shared" si="72"/>
        <v>0</v>
      </c>
      <c r="S342" s="169">
        <v>8.8999999999999996E-2</v>
      </c>
      <c r="T342" s="170">
        <f t="shared" si="73"/>
        <v>1.0680000000000001</v>
      </c>
      <c r="U342" s="29"/>
      <c r="V342" s="29"/>
      <c r="W342" s="29"/>
      <c r="X342" s="29"/>
      <c r="Y342" s="29"/>
      <c r="Z342" s="29"/>
      <c r="AA342" s="29"/>
      <c r="AB342" s="29"/>
      <c r="AC342" s="29"/>
      <c r="AD342" s="29"/>
      <c r="AE342" s="29"/>
      <c r="AR342" s="171" t="s">
        <v>203</v>
      </c>
      <c r="AT342" s="171" t="s">
        <v>199</v>
      </c>
      <c r="AU342" s="171" t="s">
        <v>204</v>
      </c>
      <c r="AY342" s="14" t="s">
        <v>196</v>
      </c>
      <c r="BE342" s="172">
        <f t="shared" si="74"/>
        <v>0</v>
      </c>
      <c r="BF342" s="172">
        <f t="shared" si="75"/>
        <v>0</v>
      </c>
      <c r="BG342" s="172">
        <f t="shared" si="76"/>
        <v>0</v>
      </c>
      <c r="BH342" s="172">
        <f t="shared" si="77"/>
        <v>0</v>
      </c>
      <c r="BI342" s="172">
        <f t="shared" si="78"/>
        <v>0</v>
      </c>
      <c r="BJ342" s="14" t="s">
        <v>204</v>
      </c>
      <c r="BK342" s="172">
        <f t="shared" si="79"/>
        <v>0</v>
      </c>
      <c r="BL342" s="14" t="s">
        <v>203</v>
      </c>
      <c r="BM342" s="171" t="s">
        <v>1717</v>
      </c>
    </row>
    <row r="343" spans="1:65" s="2" customFormat="1" ht="16.5" customHeight="1">
      <c r="A343" s="29"/>
      <c r="B343" s="158"/>
      <c r="C343" s="159" t="s">
        <v>944</v>
      </c>
      <c r="D343" s="159" t="s">
        <v>199</v>
      </c>
      <c r="E343" s="160" t="s">
        <v>669</v>
      </c>
      <c r="F343" s="161" t="s">
        <v>670</v>
      </c>
      <c r="G343" s="162" t="s">
        <v>208</v>
      </c>
      <c r="H343" s="163">
        <v>6.6909999999999998</v>
      </c>
      <c r="I343" s="164"/>
      <c r="J343" s="165">
        <f t="shared" ref="J343:J374" si="80">ROUND(I343*H343,2)</f>
        <v>0</v>
      </c>
      <c r="K343" s="166"/>
      <c r="L343" s="30"/>
      <c r="M343" s="167" t="s">
        <v>1</v>
      </c>
      <c r="N343" s="168" t="s">
        <v>45</v>
      </c>
      <c r="O343" s="55"/>
      <c r="P343" s="169">
        <f t="shared" ref="P343:P374" si="81">O343*H343</f>
        <v>0</v>
      </c>
      <c r="Q343" s="169">
        <v>0</v>
      </c>
      <c r="R343" s="169">
        <f t="shared" ref="R343:R374" si="82">Q343*H343</f>
        <v>0</v>
      </c>
      <c r="S343" s="169">
        <v>0.125</v>
      </c>
      <c r="T343" s="170">
        <f t="shared" ref="T343:T374" si="83">S343*H343</f>
        <v>0.83637499999999998</v>
      </c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29"/>
      <c r="AR343" s="171" t="s">
        <v>203</v>
      </c>
      <c r="AT343" s="171" t="s">
        <v>199</v>
      </c>
      <c r="AU343" s="171" t="s">
        <v>204</v>
      </c>
      <c r="AY343" s="14" t="s">
        <v>196</v>
      </c>
      <c r="BE343" s="172">
        <f t="shared" ref="BE343:BE368" si="84">IF(N343="základní",J343,0)</f>
        <v>0</v>
      </c>
      <c r="BF343" s="172">
        <f t="shared" ref="BF343:BF368" si="85">IF(N343="snížená",J343,0)</f>
        <v>0</v>
      </c>
      <c r="BG343" s="172">
        <f t="shared" ref="BG343:BG368" si="86">IF(N343="zákl. přenesená",J343,0)</f>
        <v>0</v>
      </c>
      <c r="BH343" s="172">
        <f t="shared" ref="BH343:BH368" si="87">IF(N343="sníž. přenesená",J343,0)</f>
        <v>0</v>
      </c>
      <c r="BI343" s="172">
        <f t="shared" ref="BI343:BI368" si="88">IF(N343="nulová",J343,0)</f>
        <v>0</v>
      </c>
      <c r="BJ343" s="14" t="s">
        <v>204</v>
      </c>
      <c r="BK343" s="172">
        <f t="shared" ref="BK343:BK368" si="89">ROUND(I343*H343,2)</f>
        <v>0</v>
      </c>
      <c r="BL343" s="14" t="s">
        <v>203</v>
      </c>
      <c r="BM343" s="171" t="s">
        <v>1718</v>
      </c>
    </row>
    <row r="344" spans="1:65" s="2" customFormat="1" ht="16.5" customHeight="1">
      <c r="A344" s="29"/>
      <c r="B344" s="158"/>
      <c r="C344" s="159" t="s">
        <v>948</v>
      </c>
      <c r="D344" s="159" t="s">
        <v>199</v>
      </c>
      <c r="E344" s="160" t="s">
        <v>673</v>
      </c>
      <c r="F344" s="161" t="s">
        <v>674</v>
      </c>
      <c r="G344" s="162" t="s">
        <v>222</v>
      </c>
      <c r="H344" s="163">
        <v>1.28</v>
      </c>
      <c r="I344" s="164"/>
      <c r="J344" s="165">
        <f t="shared" si="80"/>
        <v>0</v>
      </c>
      <c r="K344" s="166"/>
      <c r="L344" s="30"/>
      <c r="M344" s="167" t="s">
        <v>1</v>
      </c>
      <c r="N344" s="168" t="s">
        <v>45</v>
      </c>
      <c r="O344" s="55"/>
      <c r="P344" s="169">
        <f t="shared" si="81"/>
        <v>0</v>
      </c>
      <c r="Q344" s="169">
        <v>8.1999999999999998E-4</v>
      </c>
      <c r="R344" s="169">
        <f t="shared" si="82"/>
        <v>1.0495999999999999E-3</v>
      </c>
      <c r="S344" s="169">
        <v>1.0999999999999999E-2</v>
      </c>
      <c r="T344" s="170">
        <f t="shared" si="83"/>
        <v>1.4079999999999999E-2</v>
      </c>
      <c r="U344" s="29"/>
      <c r="V344" s="29"/>
      <c r="W344" s="29"/>
      <c r="X344" s="29"/>
      <c r="Y344" s="29"/>
      <c r="Z344" s="29"/>
      <c r="AA344" s="29"/>
      <c r="AB344" s="29"/>
      <c r="AC344" s="29"/>
      <c r="AD344" s="29"/>
      <c r="AE344" s="29"/>
      <c r="AR344" s="171" t="s">
        <v>203</v>
      </c>
      <c r="AT344" s="171" t="s">
        <v>199</v>
      </c>
      <c r="AU344" s="171" t="s">
        <v>204</v>
      </c>
      <c r="AY344" s="14" t="s">
        <v>196</v>
      </c>
      <c r="BE344" s="172">
        <f t="shared" si="84"/>
        <v>0</v>
      </c>
      <c r="BF344" s="172">
        <f t="shared" si="85"/>
        <v>0</v>
      </c>
      <c r="BG344" s="172">
        <f t="shared" si="86"/>
        <v>0</v>
      </c>
      <c r="BH344" s="172">
        <f t="shared" si="87"/>
        <v>0</v>
      </c>
      <c r="BI344" s="172">
        <f t="shared" si="88"/>
        <v>0</v>
      </c>
      <c r="BJ344" s="14" t="s">
        <v>204</v>
      </c>
      <c r="BK344" s="172">
        <f t="shared" si="89"/>
        <v>0</v>
      </c>
      <c r="BL344" s="14" t="s">
        <v>203</v>
      </c>
      <c r="BM344" s="171" t="s">
        <v>1719</v>
      </c>
    </row>
    <row r="345" spans="1:65" s="2" customFormat="1" ht="16.5" customHeight="1">
      <c r="A345" s="29"/>
      <c r="B345" s="158"/>
      <c r="C345" s="159" t="s">
        <v>952</v>
      </c>
      <c r="D345" s="159" t="s">
        <v>199</v>
      </c>
      <c r="E345" s="160" t="s">
        <v>1720</v>
      </c>
      <c r="F345" s="161" t="s">
        <v>1721</v>
      </c>
      <c r="G345" s="162" t="s">
        <v>222</v>
      </c>
      <c r="H345" s="163">
        <v>123.6</v>
      </c>
      <c r="I345" s="164"/>
      <c r="J345" s="165">
        <f t="shared" si="80"/>
        <v>0</v>
      </c>
      <c r="K345" s="166"/>
      <c r="L345" s="30"/>
      <c r="M345" s="167" t="s">
        <v>1</v>
      </c>
      <c r="N345" s="168" t="s">
        <v>45</v>
      </c>
      <c r="O345" s="55"/>
      <c r="P345" s="169">
        <f t="shared" si="81"/>
        <v>0</v>
      </c>
      <c r="Q345" s="169">
        <v>2.2000000000000001E-4</v>
      </c>
      <c r="R345" s="169">
        <f t="shared" si="82"/>
        <v>2.7192000000000001E-2</v>
      </c>
      <c r="S345" s="169">
        <v>0</v>
      </c>
      <c r="T345" s="170">
        <f t="shared" si="83"/>
        <v>0</v>
      </c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29"/>
      <c r="AR345" s="171" t="s">
        <v>203</v>
      </c>
      <c r="AT345" s="171" t="s">
        <v>199</v>
      </c>
      <c r="AU345" s="171" t="s">
        <v>204</v>
      </c>
      <c r="AY345" s="14" t="s">
        <v>196</v>
      </c>
      <c r="BE345" s="172">
        <f t="shared" si="84"/>
        <v>0</v>
      </c>
      <c r="BF345" s="172">
        <f t="shared" si="85"/>
        <v>0</v>
      </c>
      <c r="BG345" s="172">
        <f t="shared" si="86"/>
        <v>0</v>
      </c>
      <c r="BH345" s="172">
        <f t="shared" si="87"/>
        <v>0</v>
      </c>
      <c r="BI345" s="172">
        <f t="shared" si="88"/>
        <v>0</v>
      </c>
      <c r="BJ345" s="14" t="s">
        <v>204</v>
      </c>
      <c r="BK345" s="172">
        <f t="shared" si="89"/>
        <v>0</v>
      </c>
      <c r="BL345" s="14" t="s">
        <v>203</v>
      </c>
      <c r="BM345" s="171" t="s">
        <v>1722</v>
      </c>
    </row>
    <row r="346" spans="1:65" s="2" customFormat="1" ht="16.5" customHeight="1">
      <c r="A346" s="29"/>
      <c r="B346" s="158"/>
      <c r="C346" s="159" t="s">
        <v>957</v>
      </c>
      <c r="D346" s="159" t="s">
        <v>199</v>
      </c>
      <c r="E346" s="160" t="s">
        <v>677</v>
      </c>
      <c r="F346" s="161" t="s">
        <v>678</v>
      </c>
      <c r="G346" s="162" t="s">
        <v>208</v>
      </c>
      <c r="H346" s="163">
        <v>2.88</v>
      </c>
      <c r="I346" s="164"/>
      <c r="J346" s="165">
        <f t="shared" si="80"/>
        <v>0</v>
      </c>
      <c r="K346" s="166"/>
      <c r="L346" s="30"/>
      <c r="M346" s="167" t="s">
        <v>1</v>
      </c>
      <c r="N346" s="168" t="s">
        <v>45</v>
      </c>
      <c r="O346" s="55"/>
      <c r="P346" s="169">
        <f t="shared" si="81"/>
        <v>0</v>
      </c>
      <c r="Q346" s="169">
        <v>0</v>
      </c>
      <c r="R346" s="169">
        <f t="shared" si="82"/>
        <v>0</v>
      </c>
      <c r="S346" s="169">
        <v>0.05</v>
      </c>
      <c r="T346" s="170">
        <f t="shared" si="83"/>
        <v>0.14399999999999999</v>
      </c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  <c r="AR346" s="171" t="s">
        <v>203</v>
      </c>
      <c r="AT346" s="171" t="s">
        <v>199</v>
      </c>
      <c r="AU346" s="171" t="s">
        <v>204</v>
      </c>
      <c r="AY346" s="14" t="s">
        <v>196</v>
      </c>
      <c r="BE346" s="172">
        <f t="shared" si="84"/>
        <v>0</v>
      </c>
      <c r="BF346" s="172">
        <f t="shared" si="85"/>
        <v>0</v>
      </c>
      <c r="BG346" s="172">
        <f t="shared" si="86"/>
        <v>0</v>
      </c>
      <c r="BH346" s="172">
        <f t="shared" si="87"/>
        <v>0</v>
      </c>
      <c r="BI346" s="172">
        <f t="shared" si="88"/>
        <v>0</v>
      </c>
      <c r="BJ346" s="14" t="s">
        <v>204</v>
      </c>
      <c r="BK346" s="172">
        <f t="shared" si="89"/>
        <v>0</v>
      </c>
      <c r="BL346" s="14" t="s">
        <v>203</v>
      </c>
      <c r="BM346" s="171" t="s">
        <v>1723</v>
      </c>
    </row>
    <row r="347" spans="1:65" s="2" customFormat="1" ht="16.5" customHeight="1">
      <c r="A347" s="29"/>
      <c r="B347" s="158"/>
      <c r="C347" s="159" t="s">
        <v>963</v>
      </c>
      <c r="D347" s="159" t="s">
        <v>199</v>
      </c>
      <c r="E347" s="160" t="s">
        <v>681</v>
      </c>
      <c r="F347" s="161" t="s">
        <v>682</v>
      </c>
      <c r="G347" s="162" t="s">
        <v>208</v>
      </c>
      <c r="H347" s="163">
        <v>462.12</v>
      </c>
      <c r="I347" s="164"/>
      <c r="J347" s="165">
        <f t="shared" si="80"/>
        <v>0</v>
      </c>
      <c r="K347" s="166"/>
      <c r="L347" s="30"/>
      <c r="M347" s="167" t="s">
        <v>1</v>
      </c>
      <c r="N347" s="168" t="s">
        <v>45</v>
      </c>
      <c r="O347" s="55"/>
      <c r="P347" s="169">
        <f t="shared" si="81"/>
        <v>0</v>
      </c>
      <c r="Q347" s="169">
        <v>0</v>
      </c>
      <c r="R347" s="169">
        <f t="shared" si="82"/>
        <v>0</v>
      </c>
      <c r="S347" s="169">
        <v>0.05</v>
      </c>
      <c r="T347" s="170">
        <f t="shared" si="83"/>
        <v>23.106000000000002</v>
      </c>
      <c r="U347" s="29"/>
      <c r="V347" s="29"/>
      <c r="W347" s="29"/>
      <c r="X347" s="29"/>
      <c r="Y347" s="29"/>
      <c r="Z347" s="29"/>
      <c r="AA347" s="29"/>
      <c r="AB347" s="29"/>
      <c r="AC347" s="29"/>
      <c r="AD347" s="29"/>
      <c r="AE347" s="29"/>
      <c r="AR347" s="171" t="s">
        <v>203</v>
      </c>
      <c r="AT347" s="171" t="s">
        <v>199</v>
      </c>
      <c r="AU347" s="171" t="s">
        <v>204</v>
      </c>
      <c r="AY347" s="14" t="s">
        <v>196</v>
      </c>
      <c r="BE347" s="172">
        <f t="shared" si="84"/>
        <v>0</v>
      </c>
      <c r="BF347" s="172">
        <f t="shared" si="85"/>
        <v>0</v>
      </c>
      <c r="BG347" s="172">
        <f t="shared" si="86"/>
        <v>0</v>
      </c>
      <c r="BH347" s="172">
        <f t="shared" si="87"/>
        <v>0</v>
      </c>
      <c r="BI347" s="172">
        <f t="shared" si="88"/>
        <v>0</v>
      </c>
      <c r="BJ347" s="14" t="s">
        <v>204</v>
      </c>
      <c r="BK347" s="172">
        <f t="shared" si="89"/>
        <v>0</v>
      </c>
      <c r="BL347" s="14" t="s">
        <v>203</v>
      </c>
      <c r="BM347" s="171" t="s">
        <v>1724</v>
      </c>
    </row>
    <row r="348" spans="1:65" s="2" customFormat="1" ht="16.5" customHeight="1">
      <c r="A348" s="29"/>
      <c r="B348" s="158"/>
      <c r="C348" s="159" t="s">
        <v>967</v>
      </c>
      <c r="D348" s="159" t="s">
        <v>199</v>
      </c>
      <c r="E348" s="160" t="s">
        <v>1725</v>
      </c>
      <c r="F348" s="161" t="s">
        <v>1726</v>
      </c>
      <c r="G348" s="162" t="s">
        <v>208</v>
      </c>
      <c r="H348" s="163">
        <v>49</v>
      </c>
      <c r="I348" s="164"/>
      <c r="J348" s="165">
        <f t="shared" si="80"/>
        <v>0</v>
      </c>
      <c r="K348" s="166"/>
      <c r="L348" s="30"/>
      <c r="M348" s="167" t="s">
        <v>1</v>
      </c>
      <c r="N348" s="168" t="s">
        <v>45</v>
      </c>
      <c r="O348" s="55"/>
      <c r="P348" s="169">
        <f t="shared" si="81"/>
        <v>0</v>
      </c>
      <c r="Q348" s="169">
        <v>0</v>
      </c>
      <c r="R348" s="169">
        <f t="shared" si="82"/>
        <v>0</v>
      </c>
      <c r="S348" s="169">
        <v>8.8999999999999996E-2</v>
      </c>
      <c r="T348" s="170">
        <f t="shared" si="83"/>
        <v>4.3609999999999998</v>
      </c>
      <c r="U348" s="29"/>
      <c r="V348" s="29"/>
      <c r="W348" s="29"/>
      <c r="X348" s="29"/>
      <c r="Y348" s="29"/>
      <c r="Z348" s="29"/>
      <c r="AA348" s="29"/>
      <c r="AB348" s="29"/>
      <c r="AC348" s="29"/>
      <c r="AD348" s="29"/>
      <c r="AE348" s="29"/>
      <c r="AR348" s="171" t="s">
        <v>203</v>
      </c>
      <c r="AT348" s="171" t="s">
        <v>199</v>
      </c>
      <c r="AU348" s="171" t="s">
        <v>204</v>
      </c>
      <c r="AY348" s="14" t="s">
        <v>196</v>
      </c>
      <c r="BE348" s="172">
        <f t="shared" si="84"/>
        <v>0</v>
      </c>
      <c r="BF348" s="172">
        <f t="shared" si="85"/>
        <v>0</v>
      </c>
      <c r="BG348" s="172">
        <f t="shared" si="86"/>
        <v>0</v>
      </c>
      <c r="BH348" s="172">
        <f t="shared" si="87"/>
        <v>0</v>
      </c>
      <c r="BI348" s="172">
        <f t="shared" si="88"/>
        <v>0</v>
      </c>
      <c r="BJ348" s="14" t="s">
        <v>204</v>
      </c>
      <c r="BK348" s="172">
        <f t="shared" si="89"/>
        <v>0</v>
      </c>
      <c r="BL348" s="14" t="s">
        <v>203</v>
      </c>
      <c r="BM348" s="171" t="s">
        <v>1727</v>
      </c>
    </row>
    <row r="349" spans="1:65" s="2" customFormat="1" ht="16.5" customHeight="1">
      <c r="A349" s="29"/>
      <c r="B349" s="158"/>
      <c r="C349" s="159" t="s">
        <v>971</v>
      </c>
      <c r="D349" s="159" t="s">
        <v>199</v>
      </c>
      <c r="E349" s="160" t="s">
        <v>685</v>
      </c>
      <c r="F349" s="161" t="s">
        <v>686</v>
      </c>
      <c r="G349" s="162" t="s">
        <v>208</v>
      </c>
      <c r="H349" s="163">
        <v>3.7360000000000002</v>
      </c>
      <c r="I349" s="164"/>
      <c r="J349" s="165">
        <f t="shared" si="80"/>
        <v>0</v>
      </c>
      <c r="K349" s="166"/>
      <c r="L349" s="30"/>
      <c r="M349" s="167" t="s">
        <v>1</v>
      </c>
      <c r="N349" s="168" t="s">
        <v>45</v>
      </c>
      <c r="O349" s="55"/>
      <c r="P349" s="169">
        <f t="shared" si="81"/>
        <v>0</v>
      </c>
      <c r="Q349" s="169">
        <v>0</v>
      </c>
      <c r="R349" s="169">
        <f t="shared" si="82"/>
        <v>0</v>
      </c>
      <c r="S349" s="169">
        <v>0.10199999999999999</v>
      </c>
      <c r="T349" s="170">
        <f t="shared" si="83"/>
        <v>0.38107200000000002</v>
      </c>
      <c r="U349" s="29"/>
      <c r="V349" s="29"/>
      <c r="W349" s="29"/>
      <c r="X349" s="29"/>
      <c r="Y349" s="29"/>
      <c r="Z349" s="29"/>
      <c r="AA349" s="29"/>
      <c r="AB349" s="29"/>
      <c r="AC349" s="29"/>
      <c r="AD349" s="29"/>
      <c r="AE349" s="29"/>
      <c r="AR349" s="171" t="s">
        <v>203</v>
      </c>
      <c r="AT349" s="171" t="s">
        <v>199</v>
      </c>
      <c r="AU349" s="171" t="s">
        <v>204</v>
      </c>
      <c r="AY349" s="14" t="s">
        <v>196</v>
      </c>
      <c r="BE349" s="172">
        <f t="shared" si="84"/>
        <v>0</v>
      </c>
      <c r="BF349" s="172">
        <f t="shared" si="85"/>
        <v>0</v>
      </c>
      <c r="BG349" s="172">
        <f t="shared" si="86"/>
        <v>0</v>
      </c>
      <c r="BH349" s="172">
        <f t="shared" si="87"/>
        <v>0</v>
      </c>
      <c r="BI349" s="172">
        <f t="shared" si="88"/>
        <v>0</v>
      </c>
      <c r="BJ349" s="14" t="s">
        <v>204</v>
      </c>
      <c r="BK349" s="172">
        <f t="shared" si="89"/>
        <v>0</v>
      </c>
      <c r="BL349" s="14" t="s">
        <v>203</v>
      </c>
      <c r="BM349" s="171" t="s">
        <v>1728</v>
      </c>
    </row>
    <row r="350" spans="1:65" s="2" customFormat="1" ht="16.5" customHeight="1">
      <c r="A350" s="29"/>
      <c r="B350" s="158"/>
      <c r="C350" s="159" t="s">
        <v>975</v>
      </c>
      <c r="D350" s="159" t="s">
        <v>199</v>
      </c>
      <c r="E350" s="160" t="s">
        <v>689</v>
      </c>
      <c r="F350" s="161" t="s">
        <v>690</v>
      </c>
      <c r="G350" s="162" t="s">
        <v>208</v>
      </c>
      <c r="H350" s="163">
        <v>20.748000000000001</v>
      </c>
      <c r="I350" s="164"/>
      <c r="J350" s="165">
        <f t="shared" si="80"/>
        <v>0</v>
      </c>
      <c r="K350" s="166"/>
      <c r="L350" s="30"/>
      <c r="M350" s="167" t="s">
        <v>1</v>
      </c>
      <c r="N350" s="168" t="s">
        <v>45</v>
      </c>
      <c r="O350" s="55"/>
      <c r="P350" s="169">
        <f t="shared" si="81"/>
        <v>0</v>
      </c>
      <c r="Q350" s="169">
        <v>0</v>
      </c>
      <c r="R350" s="169">
        <f t="shared" si="82"/>
        <v>0</v>
      </c>
      <c r="S350" s="169">
        <v>6.6000000000000003E-2</v>
      </c>
      <c r="T350" s="170">
        <f t="shared" si="83"/>
        <v>1.3693680000000001</v>
      </c>
      <c r="U350" s="29"/>
      <c r="V350" s="29"/>
      <c r="W350" s="29"/>
      <c r="X350" s="29"/>
      <c r="Y350" s="29"/>
      <c r="Z350" s="29"/>
      <c r="AA350" s="29"/>
      <c r="AB350" s="29"/>
      <c r="AC350" s="29"/>
      <c r="AD350" s="29"/>
      <c r="AE350" s="29"/>
      <c r="AR350" s="171" t="s">
        <v>203</v>
      </c>
      <c r="AT350" s="171" t="s">
        <v>199</v>
      </c>
      <c r="AU350" s="171" t="s">
        <v>204</v>
      </c>
      <c r="AY350" s="14" t="s">
        <v>196</v>
      </c>
      <c r="BE350" s="172">
        <f t="shared" si="84"/>
        <v>0</v>
      </c>
      <c r="BF350" s="172">
        <f t="shared" si="85"/>
        <v>0</v>
      </c>
      <c r="BG350" s="172">
        <f t="shared" si="86"/>
        <v>0</v>
      </c>
      <c r="BH350" s="172">
        <f t="shared" si="87"/>
        <v>0</v>
      </c>
      <c r="BI350" s="172">
        <f t="shared" si="88"/>
        <v>0</v>
      </c>
      <c r="BJ350" s="14" t="s">
        <v>204</v>
      </c>
      <c r="BK350" s="172">
        <f t="shared" si="89"/>
        <v>0</v>
      </c>
      <c r="BL350" s="14" t="s">
        <v>203</v>
      </c>
      <c r="BM350" s="171" t="s">
        <v>1729</v>
      </c>
    </row>
    <row r="351" spans="1:65" s="2" customFormat="1" ht="16.5" customHeight="1">
      <c r="A351" s="29"/>
      <c r="B351" s="158"/>
      <c r="C351" s="159" t="s">
        <v>979</v>
      </c>
      <c r="D351" s="159" t="s">
        <v>199</v>
      </c>
      <c r="E351" s="160" t="s">
        <v>693</v>
      </c>
      <c r="F351" s="161" t="s">
        <v>694</v>
      </c>
      <c r="G351" s="162" t="s">
        <v>208</v>
      </c>
      <c r="H351" s="163">
        <v>120.96</v>
      </c>
      <c r="I351" s="164"/>
      <c r="J351" s="165">
        <f t="shared" si="80"/>
        <v>0</v>
      </c>
      <c r="K351" s="166"/>
      <c r="L351" s="30"/>
      <c r="M351" s="167" t="s">
        <v>1</v>
      </c>
      <c r="N351" s="168" t="s">
        <v>45</v>
      </c>
      <c r="O351" s="55"/>
      <c r="P351" s="169">
        <f t="shared" si="81"/>
        <v>0</v>
      </c>
      <c r="Q351" s="169">
        <v>0</v>
      </c>
      <c r="R351" s="169">
        <f t="shared" si="82"/>
        <v>0</v>
      </c>
      <c r="S351" s="169">
        <v>2.1999999999999999E-2</v>
      </c>
      <c r="T351" s="170">
        <f t="shared" si="83"/>
        <v>2.6611199999999995</v>
      </c>
      <c r="U351" s="29"/>
      <c r="V351" s="29"/>
      <c r="W351" s="29"/>
      <c r="X351" s="29"/>
      <c r="Y351" s="29"/>
      <c r="Z351" s="29"/>
      <c r="AA351" s="29"/>
      <c r="AB351" s="29"/>
      <c r="AC351" s="29"/>
      <c r="AD351" s="29"/>
      <c r="AE351" s="29"/>
      <c r="AR351" s="171" t="s">
        <v>203</v>
      </c>
      <c r="AT351" s="171" t="s">
        <v>199</v>
      </c>
      <c r="AU351" s="171" t="s">
        <v>204</v>
      </c>
      <c r="AY351" s="14" t="s">
        <v>196</v>
      </c>
      <c r="BE351" s="172">
        <f t="shared" si="84"/>
        <v>0</v>
      </c>
      <c r="BF351" s="172">
        <f t="shared" si="85"/>
        <v>0</v>
      </c>
      <c r="BG351" s="172">
        <f t="shared" si="86"/>
        <v>0</v>
      </c>
      <c r="BH351" s="172">
        <f t="shared" si="87"/>
        <v>0</v>
      </c>
      <c r="BI351" s="172">
        <f t="shared" si="88"/>
        <v>0</v>
      </c>
      <c r="BJ351" s="14" t="s">
        <v>204</v>
      </c>
      <c r="BK351" s="172">
        <f t="shared" si="89"/>
        <v>0</v>
      </c>
      <c r="BL351" s="14" t="s">
        <v>203</v>
      </c>
      <c r="BM351" s="171" t="s">
        <v>1730</v>
      </c>
    </row>
    <row r="352" spans="1:65" s="2" customFormat="1" ht="16.5" customHeight="1">
      <c r="A352" s="29"/>
      <c r="B352" s="158"/>
      <c r="C352" s="159" t="s">
        <v>983</v>
      </c>
      <c r="D352" s="159" t="s">
        <v>199</v>
      </c>
      <c r="E352" s="160" t="s">
        <v>697</v>
      </c>
      <c r="F352" s="161" t="s">
        <v>698</v>
      </c>
      <c r="G352" s="162" t="s">
        <v>208</v>
      </c>
      <c r="H352" s="163">
        <v>141.708</v>
      </c>
      <c r="I352" s="164"/>
      <c r="J352" s="165">
        <f t="shared" si="80"/>
        <v>0</v>
      </c>
      <c r="K352" s="166"/>
      <c r="L352" s="30"/>
      <c r="M352" s="167" t="s">
        <v>1</v>
      </c>
      <c r="N352" s="168" t="s">
        <v>45</v>
      </c>
      <c r="O352" s="55"/>
      <c r="P352" s="169">
        <f t="shared" si="81"/>
        <v>0</v>
      </c>
      <c r="Q352" s="169">
        <v>0</v>
      </c>
      <c r="R352" s="169">
        <f t="shared" si="82"/>
        <v>0</v>
      </c>
      <c r="S352" s="169">
        <v>0</v>
      </c>
      <c r="T352" s="170">
        <f t="shared" si="83"/>
        <v>0</v>
      </c>
      <c r="U352" s="29"/>
      <c r="V352" s="29"/>
      <c r="W352" s="29"/>
      <c r="X352" s="29"/>
      <c r="Y352" s="29"/>
      <c r="Z352" s="29"/>
      <c r="AA352" s="29"/>
      <c r="AB352" s="29"/>
      <c r="AC352" s="29"/>
      <c r="AD352" s="29"/>
      <c r="AE352" s="29"/>
      <c r="AR352" s="171" t="s">
        <v>203</v>
      </c>
      <c r="AT352" s="171" t="s">
        <v>199</v>
      </c>
      <c r="AU352" s="171" t="s">
        <v>204</v>
      </c>
      <c r="AY352" s="14" t="s">
        <v>196</v>
      </c>
      <c r="BE352" s="172">
        <f t="shared" si="84"/>
        <v>0</v>
      </c>
      <c r="BF352" s="172">
        <f t="shared" si="85"/>
        <v>0</v>
      </c>
      <c r="BG352" s="172">
        <f t="shared" si="86"/>
        <v>0</v>
      </c>
      <c r="BH352" s="172">
        <f t="shared" si="87"/>
        <v>0</v>
      </c>
      <c r="BI352" s="172">
        <f t="shared" si="88"/>
        <v>0</v>
      </c>
      <c r="BJ352" s="14" t="s">
        <v>204</v>
      </c>
      <c r="BK352" s="172">
        <f t="shared" si="89"/>
        <v>0</v>
      </c>
      <c r="BL352" s="14" t="s">
        <v>203</v>
      </c>
      <c r="BM352" s="171" t="s">
        <v>1731</v>
      </c>
    </row>
    <row r="353" spans="1:65" s="2" customFormat="1" ht="16.5" customHeight="1">
      <c r="A353" s="29"/>
      <c r="B353" s="158"/>
      <c r="C353" s="159" t="s">
        <v>987</v>
      </c>
      <c r="D353" s="159" t="s">
        <v>199</v>
      </c>
      <c r="E353" s="160" t="s">
        <v>701</v>
      </c>
      <c r="F353" s="161" t="s">
        <v>702</v>
      </c>
      <c r="G353" s="162" t="s">
        <v>208</v>
      </c>
      <c r="H353" s="163">
        <v>362.88</v>
      </c>
      <c r="I353" s="164"/>
      <c r="J353" s="165">
        <f t="shared" si="80"/>
        <v>0</v>
      </c>
      <c r="K353" s="166"/>
      <c r="L353" s="30"/>
      <c r="M353" s="167" t="s">
        <v>1</v>
      </c>
      <c r="N353" s="168" t="s">
        <v>45</v>
      </c>
      <c r="O353" s="55"/>
      <c r="P353" s="169">
        <f t="shared" si="81"/>
        <v>0</v>
      </c>
      <c r="Q353" s="169">
        <v>0</v>
      </c>
      <c r="R353" s="169">
        <f t="shared" si="82"/>
        <v>0</v>
      </c>
      <c r="S353" s="169">
        <v>0</v>
      </c>
      <c r="T353" s="170">
        <f t="shared" si="83"/>
        <v>0</v>
      </c>
      <c r="U353" s="29"/>
      <c r="V353" s="29"/>
      <c r="W353" s="29"/>
      <c r="X353" s="29"/>
      <c r="Y353" s="29"/>
      <c r="Z353" s="29"/>
      <c r="AA353" s="29"/>
      <c r="AB353" s="29"/>
      <c r="AC353" s="29"/>
      <c r="AD353" s="29"/>
      <c r="AE353" s="29"/>
      <c r="AR353" s="171" t="s">
        <v>203</v>
      </c>
      <c r="AT353" s="171" t="s">
        <v>199</v>
      </c>
      <c r="AU353" s="171" t="s">
        <v>204</v>
      </c>
      <c r="AY353" s="14" t="s">
        <v>196</v>
      </c>
      <c r="BE353" s="172">
        <f t="shared" si="84"/>
        <v>0</v>
      </c>
      <c r="BF353" s="172">
        <f t="shared" si="85"/>
        <v>0</v>
      </c>
      <c r="BG353" s="172">
        <f t="shared" si="86"/>
        <v>0</v>
      </c>
      <c r="BH353" s="172">
        <f t="shared" si="87"/>
        <v>0</v>
      </c>
      <c r="BI353" s="172">
        <f t="shared" si="88"/>
        <v>0</v>
      </c>
      <c r="BJ353" s="14" t="s">
        <v>204</v>
      </c>
      <c r="BK353" s="172">
        <f t="shared" si="89"/>
        <v>0</v>
      </c>
      <c r="BL353" s="14" t="s">
        <v>203</v>
      </c>
      <c r="BM353" s="171" t="s">
        <v>1732</v>
      </c>
    </row>
    <row r="354" spans="1:65" s="2" customFormat="1" ht="16.5" customHeight="1">
      <c r="A354" s="29"/>
      <c r="B354" s="158"/>
      <c r="C354" s="159" t="s">
        <v>991</v>
      </c>
      <c r="D354" s="159" t="s">
        <v>199</v>
      </c>
      <c r="E354" s="160" t="s">
        <v>705</v>
      </c>
      <c r="F354" s="161" t="s">
        <v>706</v>
      </c>
      <c r="G354" s="162" t="s">
        <v>208</v>
      </c>
      <c r="H354" s="163">
        <v>20.748000000000001</v>
      </c>
      <c r="I354" s="164"/>
      <c r="J354" s="165">
        <f t="shared" si="80"/>
        <v>0</v>
      </c>
      <c r="K354" s="166"/>
      <c r="L354" s="30"/>
      <c r="M354" s="167" t="s">
        <v>1</v>
      </c>
      <c r="N354" s="168" t="s">
        <v>45</v>
      </c>
      <c r="O354" s="55"/>
      <c r="P354" s="169">
        <f t="shared" si="81"/>
        <v>0</v>
      </c>
      <c r="Q354" s="169">
        <v>0</v>
      </c>
      <c r="R354" s="169">
        <f t="shared" si="82"/>
        <v>0</v>
      </c>
      <c r="S354" s="169">
        <v>0</v>
      </c>
      <c r="T354" s="170">
        <f t="shared" si="83"/>
        <v>0</v>
      </c>
      <c r="U354" s="29"/>
      <c r="V354" s="29"/>
      <c r="W354" s="29"/>
      <c r="X354" s="29"/>
      <c r="Y354" s="29"/>
      <c r="Z354" s="29"/>
      <c r="AA354" s="29"/>
      <c r="AB354" s="29"/>
      <c r="AC354" s="29"/>
      <c r="AD354" s="29"/>
      <c r="AE354" s="29"/>
      <c r="AR354" s="171" t="s">
        <v>203</v>
      </c>
      <c r="AT354" s="171" t="s">
        <v>199</v>
      </c>
      <c r="AU354" s="171" t="s">
        <v>204</v>
      </c>
      <c r="AY354" s="14" t="s">
        <v>196</v>
      </c>
      <c r="BE354" s="172">
        <f t="shared" si="84"/>
        <v>0</v>
      </c>
      <c r="BF354" s="172">
        <f t="shared" si="85"/>
        <v>0</v>
      </c>
      <c r="BG354" s="172">
        <f t="shared" si="86"/>
        <v>0</v>
      </c>
      <c r="BH354" s="172">
        <f t="shared" si="87"/>
        <v>0</v>
      </c>
      <c r="BI354" s="172">
        <f t="shared" si="88"/>
        <v>0</v>
      </c>
      <c r="BJ354" s="14" t="s">
        <v>204</v>
      </c>
      <c r="BK354" s="172">
        <f t="shared" si="89"/>
        <v>0</v>
      </c>
      <c r="BL354" s="14" t="s">
        <v>203</v>
      </c>
      <c r="BM354" s="171" t="s">
        <v>1733</v>
      </c>
    </row>
    <row r="355" spans="1:65" s="2" customFormat="1" ht="16.5" customHeight="1">
      <c r="A355" s="29"/>
      <c r="B355" s="158"/>
      <c r="C355" s="159" t="s">
        <v>995</v>
      </c>
      <c r="D355" s="159" t="s">
        <v>199</v>
      </c>
      <c r="E355" s="160" t="s">
        <v>709</v>
      </c>
      <c r="F355" s="161" t="s">
        <v>710</v>
      </c>
      <c r="G355" s="162" t="s">
        <v>208</v>
      </c>
      <c r="H355" s="163">
        <v>383.62799999999999</v>
      </c>
      <c r="I355" s="164"/>
      <c r="J355" s="165">
        <f t="shared" si="80"/>
        <v>0</v>
      </c>
      <c r="K355" s="166"/>
      <c r="L355" s="30"/>
      <c r="M355" s="167" t="s">
        <v>1</v>
      </c>
      <c r="N355" s="168" t="s">
        <v>45</v>
      </c>
      <c r="O355" s="55"/>
      <c r="P355" s="169">
        <f t="shared" si="81"/>
        <v>0</v>
      </c>
      <c r="Q355" s="169">
        <v>0</v>
      </c>
      <c r="R355" s="169">
        <f t="shared" si="82"/>
        <v>0</v>
      </c>
      <c r="S355" s="169">
        <v>0</v>
      </c>
      <c r="T355" s="170">
        <f t="shared" si="83"/>
        <v>0</v>
      </c>
      <c r="U355" s="29"/>
      <c r="V355" s="29"/>
      <c r="W355" s="29"/>
      <c r="X355" s="29"/>
      <c r="Y355" s="29"/>
      <c r="Z355" s="29"/>
      <c r="AA355" s="29"/>
      <c r="AB355" s="29"/>
      <c r="AC355" s="29"/>
      <c r="AD355" s="29"/>
      <c r="AE355" s="29"/>
      <c r="AR355" s="171" t="s">
        <v>203</v>
      </c>
      <c r="AT355" s="171" t="s">
        <v>199</v>
      </c>
      <c r="AU355" s="171" t="s">
        <v>204</v>
      </c>
      <c r="AY355" s="14" t="s">
        <v>196</v>
      </c>
      <c r="BE355" s="172">
        <f t="shared" si="84"/>
        <v>0</v>
      </c>
      <c r="BF355" s="172">
        <f t="shared" si="85"/>
        <v>0</v>
      </c>
      <c r="BG355" s="172">
        <f t="shared" si="86"/>
        <v>0</v>
      </c>
      <c r="BH355" s="172">
        <f t="shared" si="87"/>
        <v>0</v>
      </c>
      <c r="BI355" s="172">
        <f t="shared" si="88"/>
        <v>0</v>
      </c>
      <c r="BJ355" s="14" t="s">
        <v>204</v>
      </c>
      <c r="BK355" s="172">
        <f t="shared" si="89"/>
        <v>0</v>
      </c>
      <c r="BL355" s="14" t="s">
        <v>203</v>
      </c>
      <c r="BM355" s="171" t="s">
        <v>1734</v>
      </c>
    </row>
    <row r="356" spans="1:65" s="2" customFormat="1" ht="16.5" customHeight="1">
      <c r="A356" s="29"/>
      <c r="B356" s="158"/>
      <c r="C356" s="159" t="s">
        <v>999</v>
      </c>
      <c r="D356" s="159" t="s">
        <v>199</v>
      </c>
      <c r="E356" s="160" t="s">
        <v>713</v>
      </c>
      <c r="F356" s="161" t="s">
        <v>714</v>
      </c>
      <c r="G356" s="162" t="s">
        <v>208</v>
      </c>
      <c r="H356" s="163">
        <v>20.748000000000001</v>
      </c>
      <c r="I356" s="164"/>
      <c r="J356" s="165">
        <f t="shared" si="80"/>
        <v>0</v>
      </c>
      <c r="K356" s="166"/>
      <c r="L356" s="30"/>
      <c r="M356" s="167" t="s">
        <v>1</v>
      </c>
      <c r="N356" s="168" t="s">
        <v>45</v>
      </c>
      <c r="O356" s="55"/>
      <c r="P356" s="169">
        <f t="shared" si="81"/>
        <v>0</v>
      </c>
      <c r="Q356" s="169">
        <v>3.8850000000000003E-2</v>
      </c>
      <c r="R356" s="169">
        <f t="shared" si="82"/>
        <v>0.8060598000000001</v>
      </c>
      <c r="S356" s="169">
        <v>0</v>
      </c>
      <c r="T356" s="170">
        <f t="shared" si="83"/>
        <v>0</v>
      </c>
      <c r="U356" s="29"/>
      <c r="V356" s="29"/>
      <c r="W356" s="29"/>
      <c r="X356" s="29"/>
      <c r="Y356" s="29"/>
      <c r="Z356" s="29"/>
      <c r="AA356" s="29"/>
      <c r="AB356" s="29"/>
      <c r="AC356" s="29"/>
      <c r="AD356" s="29"/>
      <c r="AE356" s="29"/>
      <c r="AR356" s="171" t="s">
        <v>203</v>
      </c>
      <c r="AT356" s="171" t="s">
        <v>199</v>
      </c>
      <c r="AU356" s="171" t="s">
        <v>204</v>
      </c>
      <c r="AY356" s="14" t="s">
        <v>196</v>
      </c>
      <c r="BE356" s="172">
        <f t="shared" si="84"/>
        <v>0</v>
      </c>
      <c r="BF356" s="172">
        <f t="shared" si="85"/>
        <v>0</v>
      </c>
      <c r="BG356" s="172">
        <f t="shared" si="86"/>
        <v>0</v>
      </c>
      <c r="BH356" s="172">
        <f t="shared" si="87"/>
        <v>0</v>
      </c>
      <c r="BI356" s="172">
        <f t="shared" si="88"/>
        <v>0</v>
      </c>
      <c r="BJ356" s="14" t="s">
        <v>204</v>
      </c>
      <c r="BK356" s="172">
        <f t="shared" si="89"/>
        <v>0</v>
      </c>
      <c r="BL356" s="14" t="s">
        <v>203</v>
      </c>
      <c r="BM356" s="171" t="s">
        <v>1735</v>
      </c>
    </row>
    <row r="357" spans="1:65" s="2" customFormat="1" ht="16.5" customHeight="1">
      <c r="A357" s="29"/>
      <c r="B357" s="158"/>
      <c r="C357" s="159" t="s">
        <v>1003</v>
      </c>
      <c r="D357" s="159" t="s">
        <v>199</v>
      </c>
      <c r="E357" s="160" t="s">
        <v>717</v>
      </c>
      <c r="F357" s="161" t="s">
        <v>718</v>
      </c>
      <c r="G357" s="162" t="s">
        <v>208</v>
      </c>
      <c r="H357" s="163">
        <v>120.96</v>
      </c>
      <c r="I357" s="164"/>
      <c r="J357" s="165">
        <f t="shared" si="80"/>
        <v>0</v>
      </c>
      <c r="K357" s="166"/>
      <c r="L357" s="30"/>
      <c r="M357" s="167" t="s">
        <v>1</v>
      </c>
      <c r="N357" s="168" t="s">
        <v>45</v>
      </c>
      <c r="O357" s="55"/>
      <c r="P357" s="169">
        <f t="shared" si="81"/>
        <v>0</v>
      </c>
      <c r="Q357" s="169">
        <v>1.9949999999999999E-2</v>
      </c>
      <c r="R357" s="169">
        <f t="shared" si="82"/>
        <v>2.4131519999999997</v>
      </c>
      <c r="S357" s="169">
        <v>0</v>
      </c>
      <c r="T357" s="170">
        <f t="shared" si="83"/>
        <v>0</v>
      </c>
      <c r="U357" s="29"/>
      <c r="V357" s="29"/>
      <c r="W357" s="29"/>
      <c r="X357" s="29"/>
      <c r="Y357" s="29"/>
      <c r="Z357" s="29"/>
      <c r="AA357" s="29"/>
      <c r="AB357" s="29"/>
      <c r="AC357" s="29"/>
      <c r="AD357" s="29"/>
      <c r="AE357" s="29"/>
      <c r="AR357" s="171" t="s">
        <v>203</v>
      </c>
      <c r="AT357" s="171" t="s">
        <v>199</v>
      </c>
      <c r="AU357" s="171" t="s">
        <v>204</v>
      </c>
      <c r="AY357" s="14" t="s">
        <v>196</v>
      </c>
      <c r="BE357" s="172">
        <f t="shared" si="84"/>
        <v>0</v>
      </c>
      <c r="BF357" s="172">
        <f t="shared" si="85"/>
        <v>0</v>
      </c>
      <c r="BG357" s="172">
        <f t="shared" si="86"/>
        <v>0</v>
      </c>
      <c r="BH357" s="172">
        <f t="shared" si="87"/>
        <v>0</v>
      </c>
      <c r="BI357" s="172">
        <f t="shared" si="88"/>
        <v>0</v>
      </c>
      <c r="BJ357" s="14" t="s">
        <v>204</v>
      </c>
      <c r="BK357" s="172">
        <f t="shared" si="89"/>
        <v>0</v>
      </c>
      <c r="BL357" s="14" t="s">
        <v>203</v>
      </c>
      <c r="BM357" s="171" t="s">
        <v>1736</v>
      </c>
    </row>
    <row r="358" spans="1:65" s="2" customFormat="1" ht="16.5" customHeight="1">
      <c r="A358" s="29"/>
      <c r="B358" s="158"/>
      <c r="C358" s="159" t="s">
        <v>1009</v>
      </c>
      <c r="D358" s="159" t="s">
        <v>199</v>
      </c>
      <c r="E358" s="160" t="s">
        <v>721</v>
      </c>
      <c r="F358" s="161" t="s">
        <v>722</v>
      </c>
      <c r="G358" s="162" t="s">
        <v>208</v>
      </c>
      <c r="H358" s="163">
        <v>141.708</v>
      </c>
      <c r="I358" s="164"/>
      <c r="J358" s="165">
        <f t="shared" si="80"/>
        <v>0</v>
      </c>
      <c r="K358" s="166"/>
      <c r="L358" s="30"/>
      <c r="M358" s="167" t="s">
        <v>1</v>
      </c>
      <c r="N358" s="168" t="s">
        <v>45</v>
      </c>
      <c r="O358" s="55"/>
      <c r="P358" s="169">
        <f t="shared" si="81"/>
        <v>0</v>
      </c>
      <c r="Q358" s="169">
        <v>0</v>
      </c>
      <c r="R358" s="169">
        <f t="shared" si="82"/>
        <v>0</v>
      </c>
      <c r="S358" s="169">
        <v>0</v>
      </c>
      <c r="T358" s="170">
        <f t="shared" si="83"/>
        <v>0</v>
      </c>
      <c r="U358" s="29"/>
      <c r="V358" s="29"/>
      <c r="W358" s="29"/>
      <c r="X358" s="29"/>
      <c r="Y358" s="29"/>
      <c r="Z358" s="29"/>
      <c r="AA358" s="29"/>
      <c r="AB358" s="29"/>
      <c r="AC358" s="29"/>
      <c r="AD358" s="29"/>
      <c r="AE358" s="29"/>
      <c r="AR358" s="171" t="s">
        <v>203</v>
      </c>
      <c r="AT358" s="171" t="s">
        <v>199</v>
      </c>
      <c r="AU358" s="171" t="s">
        <v>204</v>
      </c>
      <c r="AY358" s="14" t="s">
        <v>196</v>
      </c>
      <c r="BE358" s="172">
        <f t="shared" si="84"/>
        <v>0</v>
      </c>
      <c r="BF358" s="172">
        <f t="shared" si="85"/>
        <v>0</v>
      </c>
      <c r="BG358" s="172">
        <f t="shared" si="86"/>
        <v>0</v>
      </c>
      <c r="BH358" s="172">
        <f t="shared" si="87"/>
        <v>0</v>
      </c>
      <c r="BI358" s="172">
        <f t="shared" si="88"/>
        <v>0</v>
      </c>
      <c r="BJ358" s="14" t="s">
        <v>204</v>
      </c>
      <c r="BK358" s="172">
        <f t="shared" si="89"/>
        <v>0</v>
      </c>
      <c r="BL358" s="14" t="s">
        <v>203</v>
      </c>
      <c r="BM358" s="171" t="s">
        <v>1737</v>
      </c>
    </row>
    <row r="359" spans="1:65" s="2" customFormat="1" ht="16.5" customHeight="1">
      <c r="A359" s="29"/>
      <c r="B359" s="158"/>
      <c r="C359" s="159" t="s">
        <v>1013</v>
      </c>
      <c r="D359" s="159" t="s">
        <v>199</v>
      </c>
      <c r="E359" s="160" t="s">
        <v>725</v>
      </c>
      <c r="F359" s="161" t="s">
        <v>726</v>
      </c>
      <c r="G359" s="162" t="s">
        <v>208</v>
      </c>
      <c r="H359" s="163">
        <v>362.88</v>
      </c>
      <c r="I359" s="164"/>
      <c r="J359" s="165">
        <f t="shared" si="80"/>
        <v>0</v>
      </c>
      <c r="K359" s="166"/>
      <c r="L359" s="30"/>
      <c r="M359" s="167" t="s">
        <v>1</v>
      </c>
      <c r="N359" s="168" t="s">
        <v>45</v>
      </c>
      <c r="O359" s="55"/>
      <c r="P359" s="169">
        <f t="shared" si="81"/>
        <v>0</v>
      </c>
      <c r="Q359" s="169">
        <v>8.8999999999999999E-3</v>
      </c>
      <c r="R359" s="169">
        <f t="shared" si="82"/>
        <v>3.2296320000000001</v>
      </c>
      <c r="S359" s="169">
        <v>0</v>
      </c>
      <c r="T359" s="170">
        <f t="shared" si="83"/>
        <v>0</v>
      </c>
      <c r="U359" s="29"/>
      <c r="V359" s="29"/>
      <c r="W359" s="29"/>
      <c r="X359" s="29"/>
      <c r="Y359" s="29"/>
      <c r="Z359" s="29"/>
      <c r="AA359" s="29"/>
      <c r="AB359" s="29"/>
      <c r="AC359" s="29"/>
      <c r="AD359" s="29"/>
      <c r="AE359" s="29"/>
      <c r="AR359" s="171" t="s">
        <v>203</v>
      </c>
      <c r="AT359" s="171" t="s">
        <v>199</v>
      </c>
      <c r="AU359" s="171" t="s">
        <v>204</v>
      </c>
      <c r="AY359" s="14" t="s">
        <v>196</v>
      </c>
      <c r="BE359" s="172">
        <f t="shared" si="84"/>
        <v>0</v>
      </c>
      <c r="BF359" s="172">
        <f t="shared" si="85"/>
        <v>0</v>
      </c>
      <c r="BG359" s="172">
        <f t="shared" si="86"/>
        <v>0</v>
      </c>
      <c r="BH359" s="172">
        <f t="shared" si="87"/>
        <v>0</v>
      </c>
      <c r="BI359" s="172">
        <f t="shared" si="88"/>
        <v>0</v>
      </c>
      <c r="BJ359" s="14" t="s">
        <v>204</v>
      </c>
      <c r="BK359" s="172">
        <f t="shared" si="89"/>
        <v>0</v>
      </c>
      <c r="BL359" s="14" t="s">
        <v>203</v>
      </c>
      <c r="BM359" s="171" t="s">
        <v>1738</v>
      </c>
    </row>
    <row r="360" spans="1:65" s="2" customFormat="1" ht="16.5" customHeight="1">
      <c r="A360" s="29"/>
      <c r="B360" s="158"/>
      <c r="C360" s="159" t="s">
        <v>1017</v>
      </c>
      <c r="D360" s="159" t="s">
        <v>199</v>
      </c>
      <c r="E360" s="160" t="s">
        <v>729</v>
      </c>
      <c r="F360" s="161" t="s">
        <v>730</v>
      </c>
      <c r="G360" s="162" t="s">
        <v>208</v>
      </c>
      <c r="H360" s="163">
        <v>362.88</v>
      </c>
      <c r="I360" s="164"/>
      <c r="J360" s="165">
        <f t="shared" si="80"/>
        <v>0</v>
      </c>
      <c r="K360" s="166"/>
      <c r="L360" s="30"/>
      <c r="M360" s="167" t="s">
        <v>1</v>
      </c>
      <c r="N360" s="168" t="s">
        <v>45</v>
      </c>
      <c r="O360" s="55"/>
      <c r="P360" s="169">
        <f t="shared" si="81"/>
        <v>0</v>
      </c>
      <c r="Q360" s="169">
        <v>0</v>
      </c>
      <c r="R360" s="169">
        <f t="shared" si="82"/>
        <v>0</v>
      </c>
      <c r="S360" s="169">
        <v>0</v>
      </c>
      <c r="T360" s="170">
        <f t="shared" si="83"/>
        <v>0</v>
      </c>
      <c r="U360" s="29"/>
      <c r="V360" s="29"/>
      <c r="W360" s="29"/>
      <c r="X360" s="29"/>
      <c r="Y360" s="29"/>
      <c r="Z360" s="29"/>
      <c r="AA360" s="29"/>
      <c r="AB360" s="29"/>
      <c r="AC360" s="29"/>
      <c r="AD360" s="29"/>
      <c r="AE360" s="29"/>
      <c r="AR360" s="171" t="s">
        <v>203</v>
      </c>
      <c r="AT360" s="171" t="s">
        <v>199</v>
      </c>
      <c r="AU360" s="171" t="s">
        <v>204</v>
      </c>
      <c r="AY360" s="14" t="s">
        <v>196</v>
      </c>
      <c r="BE360" s="172">
        <f t="shared" si="84"/>
        <v>0</v>
      </c>
      <c r="BF360" s="172">
        <f t="shared" si="85"/>
        <v>0</v>
      </c>
      <c r="BG360" s="172">
        <f t="shared" si="86"/>
        <v>0</v>
      </c>
      <c r="BH360" s="172">
        <f t="shared" si="87"/>
        <v>0</v>
      </c>
      <c r="BI360" s="172">
        <f t="shared" si="88"/>
        <v>0</v>
      </c>
      <c r="BJ360" s="14" t="s">
        <v>204</v>
      </c>
      <c r="BK360" s="172">
        <f t="shared" si="89"/>
        <v>0</v>
      </c>
      <c r="BL360" s="14" t="s">
        <v>203</v>
      </c>
      <c r="BM360" s="171" t="s">
        <v>1739</v>
      </c>
    </row>
    <row r="361" spans="1:65" s="2" customFormat="1" ht="16.5" customHeight="1">
      <c r="A361" s="29"/>
      <c r="B361" s="158"/>
      <c r="C361" s="159" t="s">
        <v>1021</v>
      </c>
      <c r="D361" s="159" t="s">
        <v>199</v>
      </c>
      <c r="E361" s="160" t="s">
        <v>733</v>
      </c>
      <c r="F361" s="161" t="s">
        <v>734</v>
      </c>
      <c r="G361" s="162" t="s">
        <v>208</v>
      </c>
      <c r="H361" s="163">
        <v>20.748000000000001</v>
      </c>
      <c r="I361" s="164"/>
      <c r="J361" s="165">
        <f t="shared" si="80"/>
        <v>0</v>
      </c>
      <c r="K361" s="166"/>
      <c r="L361" s="30"/>
      <c r="M361" s="167" t="s">
        <v>1</v>
      </c>
      <c r="N361" s="168" t="s">
        <v>45</v>
      </c>
      <c r="O361" s="55"/>
      <c r="P361" s="169">
        <f t="shared" si="81"/>
        <v>0</v>
      </c>
      <c r="Q361" s="169">
        <v>9.8999999999999999E-4</v>
      </c>
      <c r="R361" s="169">
        <f t="shared" si="82"/>
        <v>2.054052E-2</v>
      </c>
      <c r="S361" s="169">
        <v>0</v>
      </c>
      <c r="T361" s="170">
        <f t="shared" si="83"/>
        <v>0</v>
      </c>
      <c r="U361" s="29"/>
      <c r="V361" s="29"/>
      <c r="W361" s="29"/>
      <c r="X361" s="29"/>
      <c r="Y361" s="29"/>
      <c r="Z361" s="29"/>
      <c r="AA361" s="29"/>
      <c r="AB361" s="29"/>
      <c r="AC361" s="29"/>
      <c r="AD361" s="29"/>
      <c r="AE361" s="29"/>
      <c r="AR361" s="171" t="s">
        <v>203</v>
      </c>
      <c r="AT361" s="171" t="s">
        <v>199</v>
      </c>
      <c r="AU361" s="171" t="s">
        <v>204</v>
      </c>
      <c r="AY361" s="14" t="s">
        <v>196</v>
      </c>
      <c r="BE361" s="172">
        <f t="shared" si="84"/>
        <v>0</v>
      </c>
      <c r="BF361" s="172">
        <f t="shared" si="85"/>
        <v>0</v>
      </c>
      <c r="BG361" s="172">
        <f t="shared" si="86"/>
        <v>0</v>
      </c>
      <c r="BH361" s="172">
        <f t="shared" si="87"/>
        <v>0</v>
      </c>
      <c r="BI361" s="172">
        <f t="shared" si="88"/>
        <v>0</v>
      </c>
      <c r="BJ361" s="14" t="s">
        <v>204</v>
      </c>
      <c r="BK361" s="172">
        <f t="shared" si="89"/>
        <v>0</v>
      </c>
      <c r="BL361" s="14" t="s">
        <v>203</v>
      </c>
      <c r="BM361" s="171" t="s">
        <v>1740</v>
      </c>
    </row>
    <row r="362" spans="1:65" s="2" customFormat="1" ht="16.5" customHeight="1">
      <c r="A362" s="29"/>
      <c r="B362" s="158"/>
      <c r="C362" s="159" t="s">
        <v>1027</v>
      </c>
      <c r="D362" s="159" t="s">
        <v>199</v>
      </c>
      <c r="E362" s="160" t="s">
        <v>737</v>
      </c>
      <c r="F362" s="161" t="s">
        <v>738</v>
      </c>
      <c r="G362" s="162" t="s">
        <v>208</v>
      </c>
      <c r="H362" s="163">
        <v>20.748000000000001</v>
      </c>
      <c r="I362" s="164"/>
      <c r="J362" s="165">
        <f t="shared" si="80"/>
        <v>0</v>
      </c>
      <c r="K362" s="166"/>
      <c r="L362" s="30"/>
      <c r="M362" s="167" t="s">
        <v>1</v>
      </c>
      <c r="N362" s="168" t="s">
        <v>45</v>
      </c>
      <c r="O362" s="55"/>
      <c r="P362" s="169">
        <f t="shared" si="81"/>
        <v>0</v>
      </c>
      <c r="Q362" s="169">
        <v>0</v>
      </c>
      <c r="R362" s="169">
        <f t="shared" si="82"/>
        <v>0</v>
      </c>
      <c r="S362" s="169">
        <v>0</v>
      </c>
      <c r="T362" s="170">
        <f t="shared" si="83"/>
        <v>0</v>
      </c>
      <c r="U362" s="29"/>
      <c r="V362" s="29"/>
      <c r="W362" s="29"/>
      <c r="X362" s="29"/>
      <c r="Y362" s="29"/>
      <c r="Z362" s="29"/>
      <c r="AA362" s="29"/>
      <c r="AB362" s="29"/>
      <c r="AC362" s="29"/>
      <c r="AD362" s="29"/>
      <c r="AE362" s="29"/>
      <c r="AR362" s="171" t="s">
        <v>203</v>
      </c>
      <c r="AT362" s="171" t="s">
        <v>199</v>
      </c>
      <c r="AU362" s="171" t="s">
        <v>204</v>
      </c>
      <c r="AY362" s="14" t="s">
        <v>196</v>
      </c>
      <c r="BE362" s="172">
        <f t="shared" si="84"/>
        <v>0</v>
      </c>
      <c r="BF362" s="172">
        <f t="shared" si="85"/>
        <v>0</v>
      </c>
      <c r="BG362" s="172">
        <f t="shared" si="86"/>
        <v>0</v>
      </c>
      <c r="BH362" s="172">
        <f t="shared" si="87"/>
        <v>0</v>
      </c>
      <c r="BI362" s="172">
        <f t="shared" si="88"/>
        <v>0</v>
      </c>
      <c r="BJ362" s="14" t="s">
        <v>204</v>
      </c>
      <c r="BK362" s="172">
        <f t="shared" si="89"/>
        <v>0</v>
      </c>
      <c r="BL362" s="14" t="s">
        <v>203</v>
      </c>
      <c r="BM362" s="171" t="s">
        <v>1741</v>
      </c>
    </row>
    <row r="363" spans="1:65" s="2" customFormat="1" ht="16.5" customHeight="1">
      <c r="A363" s="29"/>
      <c r="B363" s="158"/>
      <c r="C363" s="159" t="s">
        <v>1031</v>
      </c>
      <c r="D363" s="159" t="s">
        <v>199</v>
      </c>
      <c r="E363" s="160" t="s">
        <v>741</v>
      </c>
      <c r="F363" s="161" t="s">
        <v>742</v>
      </c>
      <c r="G363" s="162" t="s">
        <v>208</v>
      </c>
      <c r="H363" s="163">
        <v>20.748000000000001</v>
      </c>
      <c r="I363" s="164"/>
      <c r="J363" s="165">
        <f t="shared" si="80"/>
        <v>0</v>
      </c>
      <c r="K363" s="166"/>
      <c r="L363" s="30"/>
      <c r="M363" s="167" t="s">
        <v>1</v>
      </c>
      <c r="N363" s="168" t="s">
        <v>45</v>
      </c>
      <c r="O363" s="55"/>
      <c r="P363" s="169">
        <f t="shared" si="81"/>
        <v>0</v>
      </c>
      <c r="Q363" s="169">
        <v>1.58E-3</v>
      </c>
      <c r="R363" s="169">
        <f t="shared" si="82"/>
        <v>3.278184E-2</v>
      </c>
      <c r="S363" s="169">
        <v>0</v>
      </c>
      <c r="T363" s="170">
        <f t="shared" si="83"/>
        <v>0</v>
      </c>
      <c r="U363" s="29"/>
      <c r="V363" s="29"/>
      <c r="W363" s="29"/>
      <c r="X363" s="29"/>
      <c r="Y363" s="29"/>
      <c r="Z363" s="29"/>
      <c r="AA363" s="29"/>
      <c r="AB363" s="29"/>
      <c r="AC363" s="29"/>
      <c r="AD363" s="29"/>
      <c r="AE363" s="29"/>
      <c r="AR363" s="171" t="s">
        <v>203</v>
      </c>
      <c r="AT363" s="171" t="s">
        <v>199</v>
      </c>
      <c r="AU363" s="171" t="s">
        <v>204</v>
      </c>
      <c r="AY363" s="14" t="s">
        <v>196</v>
      </c>
      <c r="BE363" s="172">
        <f t="shared" si="84"/>
        <v>0</v>
      </c>
      <c r="BF363" s="172">
        <f t="shared" si="85"/>
        <v>0</v>
      </c>
      <c r="BG363" s="172">
        <f t="shared" si="86"/>
        <v>0</v>
      </c>
      <c r="BH363" s="172">
        <f t="shared" si="87"/>
        <v>0</v>
      </c>
      <c r="BI363" s="172">
        <f t="shared" si="88"/>
        <v>0</v>
      </c>
      <c r="BJ363" s="14" t="s">
        <v>204</v>
      </c>
      <c r="BK363" s="172">
        <f t="shared" si="89"/>
        <v>0</v>
      </c>
      <c r="BL363" s="14" t="s">
        <v>203</v>
      </c>
      <c r="BM363" s="171" t="s">
        <v>1742</v>
      </c>
    </row>
    <row r="364" spans="1:65" s="2" customFormat="1" ht="16.5" customHeight="1">
      <c r="A364" s="29"/>
      <c r="B364" s="158"/>
      <c r="C364" s="159" t="s">
        <v>1035</v>
      </c>
      <c r="D364" s="159" t="s">
        <v>199</v>
      </c>
      <c r="E364" s="160" t="s">
        <v>745</v>
      </c>
      <c r="F364" s="161" t="s">
        <v>746</v>
      </c>
      <c r="G364" s="162" t="s">
        <v>208</v>
      </c>
      <c r="H364" s="163">
        <v>20.748000000000001</v>
      </c>
      <c r="I364" s="164"/>
      <c r="J364" s="165">
        <f t="shared" si="80"/>
        <v>0</v>
      </c>
      <c r="K364" s="166"/>
      <c r="L364" s="30"/>
      <c r="M364" s="167" t="s">
        <v>1</v>
      </c>
      <c r="N364" s="168" t="s">
        <v>45</v>
      </c>
      <c r="O364" s="55"/>
      <c r="P364" s="169">
        <f t="shared" si="81"/>
        <v>0</v>
      </c>
      <c r="Q364" s="169">
        <v>0</v>
      </c>
      <c r="R364" s="169">
        <f t="shared" si="82"/>
        <v>0</v>
      </c>
      <c r="S364" s="169">
        <v>0</v>
      </c>
      <c r="T364" s="170">
        <f t="shared" si="83"/>
        <v>0</v>
      </c>
      <c r="U364" s="29"/>
      <c r="V364" s="29"/>
      <c r="W364" s="29"/>
      <c r="X364" s="29"/>
      <c r="Y364" s="29"/>
      <c r="Z364" s="29"/>
      <c r="AA364" s="29"/>
      <c r="AB364" s="29"/>
      <c r="AC364" s="29"/>
      <c r="AD364" s="29"/>
      <c r="AE364" s="29"/>
      <c r="AR364" s="171" t="s">
        <v>203</v>
      </c>
      <c r="AT364" s="171" t="s">
        <v>199</v>
      </c>
      <c r="AU364" s="171" t="s">
        <v>204</v>
      </c>
      <c r="AY364" s="14" t="s">
        <v>196</v>
      </c>
      <c r="BE364" s="172">
        <f t="shared" si="84"/>
        <v>0</v>
      </c>
      <c r="BF364" s="172">
        <f t="shared" si="85"/>
        <v>0</v>
      </c>
      <c r="BG364" s="172">
        <f t="shared" si="86"/>
        <v>0</v>
      </c>
      <c r="BH364" s="172">
        <f t="shared" si="87"/>
        <v>0</v>
      </c>
      <c r="BI364" s="172">
        <f t="shared" si="88"/>
        <v>0</v>
      </c>
      <c r="BJ364" s="14" t="s">
        <v>204</v>
      </c>
      <c r="BK364" s="172">
        <f t="shared" si="89"/>
        <v>0</v>
      </c>
      <c r="BL364" s="14" t="s">
        <v>203</v>
      </c>
      <c r="BM364" s="171" t="s">
        <v>1743</v>
      </c>
    </row>
    <row r="365" spans="1:65" s="2" customFormat="1" ht="16.5" customHeight="1">
      <c r="A365" s="29"/>
      <c r="B365" s="158"/>
      <c r="C365" s="159" t="s">
        <v>1039</v>
      </c>
      <c r="D365" s="159" t="s">
        <v>199</v>
      </c>
      <c r="E365" s="160" t="s">
        <v>1744</v>
      </c>
      <c r="F365" s="161" t="s">
        <v>1745</v>
      </c>
      <c r="G365" s="162" t="s">
        <v>222</v>
      </c>
      <c r="H365" s="163">
        <v>1.62</v>
      </c>
      <c r="I365" s="164"/>
      <c r="J365" s="165">
        <f t="shared" si="80"/>
        <v>0</v>
      </c>
      <c r="K365" s="166"/>
      <c r="L365" s="30"/>
      <c r="M365" s="167" t="s">
        <v>1</v>
      </c>
      <c r="N365" s="168" t="s">
        <v>45</v>
      </c>
      <c r="O365" s="55"/>
      <c r="P365" s="169">
        <f t="shared" si="81"/>
        <v>0</v>
      </c>
      <c r="Q365" s="169">
        <v>2.4000000000000001E-4</v>
      </c>
      <c r="R365" s="169">
        <f t="shared" si="82"/>
        <v>3.8880000000000002E-4</v>
      </c>
      <c r="S365" s="169">
        <v>0</v>
      </c>
      <c r="T365" s="170">
        <f t="shared" si="83"/>
        <v>0</v>
      </c>
      <c r="U365" s="29"/>
      <c r="V365" s="29"/>
      <c r="W365" s="29"/>
      <c r="X365" s="29"/>
      <c r="Y365" s="29"/>
      <c r="Z365" s="29"/>
      <c r="AA365" s="29"/>
      <c r="AB365" s="29"/>
      <c r="AC365" s="29"/>
      <c r="AD365" s="29"/>
      <c r="AE365" s="29"/>
      <c r="AR365" s="171" t="s">
        <v>203</v>
      </c>
      <c r="AT365" s="171" t="s">
        <v>199</v>
      </c>
      <c r="AU365" s="171" t="s">
        <v>204</v>
      </c>
      <c r="AY365" s="14" t="s">
        <v>196</v>
      </c>
      <c r="BE365" s="172">
        <f t="shared" si="84"/>
        <v>0</v>
      </c>
      <c r="BF365" s="172">
        <f t="shared" si="85"/>
        <v>0</v>
      </c>
      <c r="BG365" s="172">
        <f t="shared" si="86"/>
        <v>0</v>
      </c>
      <c r="BH365" s="172">
        <f t="shared" si="87"/>
        <v>0</v>
      </c>
      <c r="BI365" s="172">
        <f t="shared" si="88"/>
        <v>0</v>
      </c>
      <c r="BJ365" s="14" t="s">
        <v>204</v>
      </c>
      <c r="BK365" s="172">
        <f t="shared" si="89"/>
        <v>0</v>
      </c>
      <c r="BL365" s="14" t="s">
        <v>203</v>
      </c>
      <c r="BM365" s="171" t="s">
        <v>1746</v>
      </c>
    </row>
    <row r="366" spans="1:65" s="2" customFormat="1" ht="16.5" customHeight="1">
      <c r="A366" s="29"/>
      <c r="B366" s="158"/>
      <c r="C366" s="173" t="s">
        <v>1043</v>
      </c>
      <c r="D366" s="173" t="s">
        <v>214</v>
      </c>
      <c r="E366" s="174" t="s">
        <v>1747</v>
      </c>
      <c r="F366" s="175" t="s">
        <v>1748</v>
      </c>
      <c r="G366" s="176" t="s">
        <v>212</v>
      </c>
      <c r="H366" s="177">
        <v>6.0000000000000001E-3</v>
      </c>
      <c r="I366" s="178"/>
      <c r="J366" s="179">
        <f t="shared" si="80"/>
        <v>0</v>
      </c>
      <c r="K366" s="180"/>
      <c r="L366" s="181"/>
      <c r="M366" s="182" t="s">
        <v>1</v>
      </c>
      <c r="N366" s="183" t="s">
        <v>45</v>
      </c>
      <c r="O366" s="55"/>
      <c r="P366" s="169">
        <f t="shared" si="81"/>
        <v>0</v>
      </c>
      <c r="Q366" s="169">
        <v>1</v>
      </c>
      <c r="R366" s="169">
        <f t="shared" si="82"/>
        <v>6.0000000000000001E-3</v>
      </c>
      <c r="S366" s="169">
        <v>0</v>
      </c>
      <c r="T366" s="170">
        <f t="shared" si="83"/>
        <v>0</v>
      </c>
      <c r="U366" s="29"/>
      <c r="V366" s="29"/>
      <c r="W366" s="29"/>
      <c r="X366" s="29"/>
      <c r="Y366" s="29"/>
      <c r="Z366" s="29"/>
      <c r="AA366" s="29"/>
      <c r="AB366" s="29"/>
      <c r="AC366" s="29"/>
      <c r="AD366" s="29"/>
      <c r="AE366" s="29"/>
      <c r="AR366" s="171" t="s">
        <v>217</v>
      </c>
      <c r="AT366" s="171" t="s">
        <v>214</v>
      </c>
      <c r="AU366" s="171" t="s">
        <v>204</v>
      </c>
      <c r="AY366" s="14" t="s">
        <v>196</v>
      </c>
      <c r="BE366" s="172">
        <f t="shared" si="84"/>
        <v>0</v>
      </c>
      <c r="BF366" s="172">
        <f t="shared" si="85"/>
        <v>0</v>
      </c>
      <c r="BG366" s="172">
        <f t="shared" si="86"/>
        <v>0</v>
      </c>
      <c r="BH366" s="172">
        <f t="shared" si="87"/>
        <v>0</v>
      </c>
      <c r="BI366" s="172">
        <f t="shared" si="88"/>
        <v>0</v>
      </c>
      <c r="BJ366" s="14" t="s">
        <v>204</v>
      </c>
      <c r="BK366" s="172">
        <f t="shared" si="89"/>
        <v>0</v>
      </c>
      <c r="BL366" s="14" t="s">
        <v>203</v>
      </c>
      <c r="BM366" s="171" t="s">
        <v>1749</v>
      </c>
    </row>
    <row r="367" spans="1:65" s="2" customFormat="1" ht="16.5" customHeight="1">
      <c r="A367" s="29"/>
      <c r="B367" s="158"/>
      <c r="C367" s="159" t="s">
        <v>1047</v>
      </c>
      <c r="D367" s="159" t="s">
        <v>199</v>
      </c>
      <c r="E367" s="160" t="s">
        <v>749</v>
      </c>
      <c r="F367" s="161" t="s">
        <v>750</v>
      </c>
      <c r="G367" s="162" t="s">
        <v>222</v>
      </c>
      <c r="H367" s="163">
        <v>15.6</v>
      </c>
      <c r="I367" s="164"/>
      <c r="J367" s="165">
        <f t="shared" si="80"/>
        <v>0</v>
      </c>
      <c r="K367" s="166"/>
      <c r="L367" s="30"/>
      <c r="M367" s="167" t="s">
        <v>1</v>
      </c>
      <c r="N367" s="168" t="s">
        <v>45</v>
      </c>
      <c r="O367" s="55"/>
      <c r="P367" s="169">
        <f t="shared" si="81"/>
        <v>0</v>
      </c>
      <c r="Q367" s="169">
        <v>5.4000000000000001E-4</v>
      </c>
      <c r="R367" s="169">
        <f t="shared" si="82"/>
        <v>8.4239999999999992E-3</v>
      </c>
      <c r="S367" s="169">
        <v>0</v>
      </c>
      <c r="T367" s="170">
        <f t="shared" si="83"/>
        <v>0</v>
      </c>
      <c r="U367" s="29"/>
      <c r="V367" s="29"/>
      <c r="W367" s="29"/>
      <c r="X367" s="29"/>
      <c r="Y367" s="29"/>
      <c r="Z367" s="29"/>
      <c r="AA367" s="29"/>
      <c r="AB367" s="29"/>
      <c r="AC367" s="29"/>
      <c r="AD367" s="29"/>
      <c r="AE367" s="29"/>
      <c r="AR367" s="171" t="s">
        <v>203</v>
      </c>
      <c r="AT367" s="171" t="s">
        <v>199</v>
      </c>
      <c r="AU367" s="171" t="s">
        <v>204</v>
      </c>
      <c r="AY367" s="14" t="s">
        <v>196</v>
      </c>
      <c r="BE367" s="172">
        <f t="shared" si="84"/>
        <v>0</v>
      </c>
      <c r="BF367" s="172">
        <f t="shared" si="85"/>
        <v>0</v>
      </c>
      <c r="BG367" s="172">
        <f t="shared" si="86"/>
        <v>0</v>
      </c>
      <c r="BH367" s="172">
        <f t="shared" si="87"/>
        <v>0</v>
      </c>
      <c r="BI367" s="172">
        <f t="shared" si="88"/>
        <v>0</v>
      </c>
      <c r="BJ367" s="14" t="s">
        <v>204</v>
      </c>
      <c r="BK367" s="172">
        <f t="shared" si="89"/>
        <v>0</v>
      </c>
      <c r="BL367" s="14" t="s">
        <v>203</v>
      </c>
      <c r="BM367" s="171" t="s">
        <v>1750</v>
      </c>
    </row>
    <row r="368" spans="1:65" s="2" customFormat="1" ht="16.5" customHeight="1">
      <c r="A368" s="29"/>
      <c r="B368" s="158"/>
      <c r="C368" s="159" t="s">
        <v>1051</v>
      </c>
      <c r="D368" s="159" t="s">
        <v>199</v>
      </c>
      <c r="E368" s="160" t="s">
        <v>753</v>
      </c>
      <c r="F368" s="161" t="s">
        <v>754</v>
      </c>
      <c r="G368" s="162" t="s">
        <v>222</v>
      </c>
      <c r="H368" s="163">
        <v>45.5</v>
      </c>
      <c r="I368" s="164"/>
      <c r="J368" s="165">
        <f t="shared" si="80"/>
        <v>0</v>
      </c>
      <c r="K368" s="166"/>
      <c r="L368" s="30"/>
      <c r="M368" s="167" t="s">
        <v>1</v>
      </c>
      <c r="N368" s="168" t="s">
        <v>45</v>
      </c>
      <c r="O368" s="55"/>
      <c r="P368" s="169">
        <f t="shared" si="81"/>
        <v>0</v>
      </c>
      <c r="Q368" s="169">
        <v>6.7000000000000002E-4</v>
      </c>
      <c r="R368" s="169">
        <f t="shared" si="82"/>
        <v>3.0485000000000002E-2</v>
      </c>
      <c r="S368" s="169">
        <v>1E-3</v>
      </c>
      <c r="T368" s="170">
        <f t="shared" si="83"/>
        <v>4.5499999999999999E-2</v>
      </c>
      <c r="U368" s="29"/>
      <c r="V368" s="29"/>
      <c r="W368" s="29"/>
      <c r="X368" s="29"/>
      <c r="Y368" s="29"/>
      <c r="Z368" s="29"/>
      <c r="AA368" s="29"/>
      <c r="AB368" s="29"/>
      <c r="AC368" s="29"/>
      <c r="AD368" s="29"/>
      <c r="AE368" s="29"/>
      <c r="AR368" s="171" t="s">
        <v>203</v>
      </c>
      <c r="AT368" s="171" t="s">
        <v>199</v>
      </c>
      <c r="AU368" s="171" t="s">
        <v>204</v>
      </c>
      <c r="AY368" s="14" t="s">
        <v>196</v>
      </c>
      <c r="BE368" s="172">
        <f t="shared" si="84"/>
        <v>0</v>
      </c>
      <c r="BF368" s="172">
        <f t="shared" si="85"/>
        <v>0</v>
      </c>
      <c r="BG368" s="172">
        <f t="shared" si="86"/>
        <v>0</v>
      </c>
      <c r="BH368" s="172">
        <f t="shared" si="87"/>
        <v>0</v>
      </c>
      <c r="BI368" s="172">
        <f t="shared" si="88"/>
        <v>0</v>
      </c>
      <c r="BJ368" s="14" t="s">
        <v>204</v>
      </c>
      <c r="BK368" s="172">
        <f t="shared" si="89"/>
        <v>0</v>
      </c>
      <c r="BL368" s="14" t="s">
        <v>203</v>
      </c>
      <c r="BM368" s="171" t="s">
        <v>1751</v>
      </c>
    </row>
    <row r="369" spans="1:65" s="12" customFormat="1" ht="22.9" customHeight="1">
      <c r="B369" s="145"/>
      <c r="D369" s="146" t="s">
        <v>78</v>
      </c>
      <c r="E369" s="156" t="s">
        <v>756</v>
      </c>
      <c r="F369" s="156" t="s">
        <v>757</v>
      </c>
      <c r="I369" s="148"/>
      <c r="J369" s="157">
        <f>BK369</f>
        <v>0</v>
      </c>
      <c r="L369" s="145"/>
      <c r="M369" s="150"/>
      <c r="N369" s="151"/>
      <c r="O369" s="151"/>
      <c r="P369" s="152">
        <f>SUM(P370:P372)</f>
        <v>0</v>
      </c>
      <c r="Q369" s="151"/>
      <c r="R369" s="152">
        <f>SUM(R370:R372)</f>
        <v>0</v>
      </c>
      <c r="S369" s="151"/>
      <c r="T369" s="153">
        <f>SUM(T370:T372)</f>
        <v>0</v>
      </c>
      <c r="AR369" s="146" t="s">
        <v>87</v>
      </c>
      <c r="AT369" s="154" t="s">
        <v>78</v>
      </c>
      <c r="AU369" s="154" t="s">
        <v>87</v>
      </c>
      <c r="AY369" s="146" t="s">
        <v>196</v>
      </c>
      <c r="BK369" s="155">
        <f>SUM(BK370:BK372)</f>
        <v>0</v>
      </c>
    </row>
    <row r="370" spans="1:65" s="2" customFormat="1" ht="16.5" customHeight="1">
      <c r="A370" s="29"/>
      <c r="B370" s="158"/>
      <c r="C370" s="159" t="s">
        <v>1055</v>
      </c>
      <c r="D370" s="159" t="s">
        <v>199</v>
      </c>
      <c r="E370" s="160" t="s">
        <v>759</v>
      </c>
      <c r="F370" s="161" t="s">
        <v>760</v>
      </c>
      <c r="G370" s="162" t="s">
        <v>212</v>
      </c>
      <c r="H370" s="163">
        <v>602.54899999999998</v>
      </c>
      <c r="I370" s="164"/>
      <c r="J370" s="165">
        <f>ROUND(I370*H370,2)</f>
        <v>0</v>
      </c>
      <c r="K370" s="166"/>
      <c r="L370" s="30"/>
      <c r="M370" s="167" t="s">
        <v>1</v>
      </c>
      <c r="N370" s="168" t="s">
        <v>45</v>
      </c>
      <c r="O370" s="55"/>
      <c r="P370" s="169">
        <f>O370*H370</f>
        <v>0</v>
      </c>
      <c r="Q370" s="169">
        <v>0</v>
      </c>
      <c r="R370" s="169">
        <f>Q370*H370</f>
        <v>0</v>
      </c>
      <c r="S370" s="169">
        <v>0</v>
      </c>
      <c r="T370" s="170">
        <f>S370*H370</f>
        <v>0</v>
      </c>
      <c r="U370" s="29"/>
      <c r="V370" s="29"/>
      <c r="W370" s="29"/>
      <c r="X370" s="29"/>
      <c r="Y370" s="29"/>
      <c r="Z370" s="29"/>
      <c r="AA370" s="29"/>
      <c r="AB370" s="29"/>
      <c r="AC370" s="29"/>
      <c r="AD370" s="29"/>
      <c r="AE370" s="29"/>
      <c r="AR370" s="171" t="s">
        <v>203</v>
      </c>
      <c r="AT370" s="171" t="s">
        <v>199</v>
      </c>
      <c r="AU370" s="171" t="s">
        <v>204</v>
      </c>
      <c r="AY370" s="14" t="s">
        <v>196</v>
      </c>
      <c r="BE370" s="172">
        <f>IF(N370="základní",J370,0)</f>
        <v>0</v>
      </c>
      <c r="BF370" s="172">
        <f>IF(N370="snížená",J370,0)</f>
        <v>0</v>
      </c>
      <c r="BG370" s="172">
        <f>IF(N370="zákl. přenesená",J370,0)</f>
        <v>0</v>
      </c>
      <c r="BH370" s="172">
        <f>IF(N370="sníž. přenesená",J370,0)</f>
        <v>0</v>
      </c>
      <c r="BI370" s="172">
        <f>IF(N370="nulová",J370,0)</f>
        <v>0</v>
      </c>
      <c r="BJ370" s="14" t="s">
        <v>204</v>
      </c>
      <c r="BK370" s="172">
        <f>ROUND(I370*H370,2)</f>
        <v>0</v>
      </c>
      <c r="BL370" s="14" t="s">
        <v>203</v>
      </c>
      <c r="BM370" s="171" t="s">
        <v>761</v>
      </c>
    </row>
    <row r="371" spans="1:65" s="2" customFormat="1" ht="16.5" customHeight="1">
      <c r="A371" s="29"/>
      <c r="B371" s="158"/>
      <c r="C371" s="159" t="s">
        <v>1060</v>
      </c>
      <c r="D371" s="159" t="s">
        <v>199</v>
      </c>
      <c r="E371" s="160" t="s">
        <v>763</v>
      </c>
      <c r="F371" s="161" t="s">
        <v>764</v>
      </c>
      <c r="G371" s="162" t="s">
        <v>212</v>
      </c>
      <c r="H371" s="163">
        <v>602.54899999999998</v>
      </c>
      <c r="I371" s="164"/>
      <c r="J371" s="165">
        <f>ROUND(I371*H371,2)</f>
        <v>0</v>
      </c>
      <c r="K371" s="166"/>
      <c r="L371" s="30"/>
      <c r="M371" s="167" t="s">
        <v>1</v>
      </c>
      <c r="N371" s="168" t="s">
        <v>45</v>
      </c>
      <c r="O371" s="55"/>
      <c r="P371" s="169">
        <f>O371*H371</f>
        <v>0</v>
      </c>
      <c r="Q371" s="169">
        <v>0</v>
      </c>
      <c r="R371" s="169">
        <f>Q371*H371</f>
        <v>0</v>
      </c>
      <c r="S371" s="169">
        <v>0</v>
      </c>
      <c r="T371" s="170">
        <f>S371*H371</f>
        <v>0</v>
      </c>
      <c r="U371" s="29"/>
      <c r="V371" s="29"/>
      <c r="W371" s="29"/>
      <c r="X371" s="29"/>
      <c r="Y371" s="29"/>
      <c r="Z371" s="29"/>
      <c r="AA371" s="29"/>
      <c r="AB371" s="29"/>
      <c r="AC371" s="29"/>
      <c r="AD371" s="29"/>
      <c r="AE371" s="29"/>
      <c r="AR371" s="171" t="s">
        <v>203</v>
      </c>
      <c r="AT371" s="171" t="s">
        <v>199</v>
      </c>
      <c r="AU371" s="171" t="s">
        <v>204</v>
      </c>
      <c r="AY371" s="14" t="s">
        <v>196</v>
      </c>
      <c r="BE371" s="172">
        <f>IF(N371="základní",J371,0)</f>
        <v>0</v>
      </c>
      <c r="BF371" s="172">
        <f>IF(N371="snížená",J371,0)</f>
        <v>0</v>
      </c>
      <c r="BG371" s="172">
        <f>IF(N371="zákl. přenesená",J371,0)</f>
        <v>0</v>
      </c>
      <c r="BH371" s="172">
        <f>IF(N371="sníž. přenesená",J371,0)</f>
        <v>0</v>
      </c>
      <c r="BI371" s="172">
        <f>IF(N371="nulová",J371,0)</f>
        <v>0</v>
      </c>
      <c r="BJ371" s="14" t="s">
        <v>204</v>
      </c>
      <c r="BK371" s="172">
        <f>ROUND(I371*H371,2)</f>
        <v>0</v>
      </c>
      <c r="BL371" s="14" t="s">
        <v>203</v>
      </c>
      <c r="BM371" s="171" t="s">
        <v>765</v>
      </c>
    </row>
    <row r="372" spans="1:65" s="2" customFormat="1" ht="16.5" customHeight="1">
      <c r="A372" s="29"/>
      <c r="B372" s="158"/>
      <c r="C372" s="159" t="s">
        <v>1066</v>
      </c>
      <c r="D372" s="159" t="s">
        <v>199</v>
      </c>
      <c r="E372" s="160" t="s">
        <v>767</v>
      </c>
      <c r="F372" s="161" t="s">
        <v>768</v>
      </c>
      <c r="G372" s="162" t="s">
        <v>212</v>
      </c>
      <c r="H372" s="163">
        <v>5422.9409999999998</v>
      </c>
      <c r="I372" s="164"/>
      <c r="J372" s="165">
        <f>ROUND(I372*H372,2)</f>
        <v>0</v>
      </c>
      <c r="K372" s="166"/>
      <c r="L372" s="30"/>
      <c r="M372" s="167" t="s">
        <v>1</v>
      </c>
      <c r="N372" s="168" t="s">
        <v>45</v>
      </c>
      <c r="O372" s="55"/>
      <c r="P372" s="169">
        <f>O372*H372</f>
        <v>0</v>
      </c>
      <c r="Q372" s="169">
        <v>0</v>
      </c>
      <c r="R372" s="169">
        <f>Q372*H372</f>
        <v>0</v>
      </c>
      <c r="S372" s="169">
        <v>0</v>
      </c>
      <c r="T372" s="170">
        <f>S372*H372</f>
        <v>0</v>
      </c>
      <c r="U372" s="29"/>
      <c r="V372" s="29"/>
      <c r="W372" s="29"/>
      <c r="X372" s="29"/>
      <c r="Y372" s="29"/>
      <c r="Z372" s="29"/>
      <c r="AA372" s="29"/>
      <c r="AB372" s="29"/>
      <c r="AC372" s="29"/>
      <c r="AD372" s="29"/>
      <c r="AE372" s="29"/>
      <c r="AR372" s="171" t="s">
        <v>203</v>
      </c>
      <c r="AT372" s="171" t="s">
        <v>199</v>
      </c>
      <c r="AU372" s="171" t="s">
        <v>204</v>
      </c>
      <c r="AY372" s="14" t="s">
        <v>196</v>
      </c>
      <c r="BE372" s="172">
        <f>IF(N372="základní",J372,0)</f>
        <v>0</v>
      </c>
      <c r="BF372" s="172">
        <f>IF(N372="snížená",J372,0)</f>
        <v>0</v>
      </c>
      <c r="BG372" s="172">
        <f>IF(N372="zákl. přenesená",J372,0)</f>
        <v>0</v>
      </c>
      <c r="BH372" s="172">
        <f>IF(N372="sníž. přenesená",J372,0)</f>
        <v>0</v>
      </c>
      <c r="BI372" s="172">
        <f>IF(N372="nulová",J372,0)</f>
        <v>0</v>
      </c>
      <c r="BJ372" s="14" t="s">
        <v>204</v>
      </c>
      <c r="BK372" s="172">
        <f>ROUND(I372*H372,2)</f>
        <v>0</v>
      </c>
      <c r="BL372" s="14" t="s">
        <v>203</v>
      </c>
      <c r="BM372" s="171" t="s">
        <v>769</v>
      </c>
    </row>
    <row r="373" spans="1:65" s="12" customFormat="1" ht="22.9" customHeight="1">
      <c r="B373" s="145"/>
      <c r="D373" s="146" t="s">
        <v>78</v>
      </c>
      <c r="E373" s="156" t="s">
        <v>770</v>
      </c>
      <c r="F373" s="156" t="s">
        <v>771</v>
      </c>
      <c r="I373" s="148"/>
      <c r="J373" s="157">
        <f>BK373</f>
        <v>0</v>
      </c>
      <c r="L373" s="145"/>
      <c r="M373" s="150"/>
      <c r="N373" s="151"/>
      <c r="O373" s="151"/>
      <c r="P373" s="152">
        <f>P374</f>
        <v>0</v>
      </c>
      <c r="Q373" s="151"/>
      <c r="R373" s="152">
        <f>R374</f>
        <v>0</v>
      </c>
      <c r="S373" s="151"/>
      <c r="T373" s="153">
        <f>T374</f>
        <v>0</v>
      </c>
      <c r="AR373" s="146" t="s">
        <v>87</v>
      </c>
      <c r="AT373" s="154" t="s">
        <v>78</v>
      </c>
      <c r="AU373" s="154" t="s">
        <v>87</v>
      </c>
      <c r="AY373" s="146" t="s">
        <v>196</v>
      </c>
      <c r="BK373" s="155">
        <f>BK374</f>
        <v>0</v>
      </c>
    </row>
    <row r="374" spans="1:65" s="2" customFormat="1" ht="16.5" customHeight="1">
      <c r="A374" s="29"/>
      <c r="B374" s="158"/>
      <c r="C374" s="159" t="s">
        <v>1070</v>
      </c>
      <c r="D374" s="159" t="s">
        <v>199</v>
      </c>
      <c r="E374" s="160" t="s">
        <v>773</v>
      </c>
      <c r="F374" s="161" t="s">
        <v>774</v>
      </c>
      <c r="G374" s="162" t="s">
        <v>212</v>
      </c>
      <c r="H374" s="163">
        <v>636.47299999999996</v>
      </c>
      <c r="I374" s="164"/>
      <c r="J374" s="165">
        <f>ROUND(I374*H374,2)</f>
        <v>0</v>
      </c>
      <c r="K374" s="166"/>
      <c r="L374" s="30"/>
      <c r="M374" s="167" t="s">
        <v>1</v>
      </c>
      <c r="N374" s="168" t="s">
        <v>45</v>
      </c>
      <c r="O374" s="55"/>
      <c r="P374" s="169">
        <f>O374*H374</f>
        <v>0</v>
      </c>
      <c r="Q374" s="169">
        <v>0</v>
      </c>
      <c r="R374" s="169">
        <f>Q374*H374</f>
        <v>0</v>
      </c>
      <c r="S374" s="169">
        <v>0</v>
      </c>
      <c r="T374" s="170">
        <f>S374*H374</f>
        <v>0</v>
      </c>
      <c r="U374" s="29"/>
      <c r="V374" s="29"/>
      <c r="W374" s="29"/>
      <c r="X374" s="29"/>
      <c r="Y374" s="29"/>
      <c r="Z374" s="29"/>
      <c r="AA374" s="29"/>
      <c r="AB374" s="29"/>
      <c r="AC374" s="29"/>
      <c r="AD374" s="29"/>
      <c r="AE374" s="29"/>
      <c r="AR374" s="171" t="s">
        <v>203</v>
      </c>
      <c r="AT374" s="171" t="s">
        <v>199</v>
      </c>
      <c r="AU374" s="171" t="s">
        <v>204</v>
      </c>
      <c r="AY374" s="14" t="s">
        <v>196</v>
      </c>
      <c r="BE374" s="172">
        <f>IF(N374="základní",J374,0)</f>
        <v>0</v>
      </c>
      <c r="BF374" s="172">
        <f>IF(N374="snížená",J374,0)</f>
        <v>0</v>
      </c>
      <c r="BG374" s="172">
        <f>IF(N374="zákl. přenesená",J374,0)</f>
        <v>0</v>
      </c>
      <c r="BH374" s="172">
        <f>IF(N374="sníž. přenesená",J374,0)</f>
        <v>0</v>
      </c>
      <c r="BI374" s="172">
        <f>IF(N374="nulová",J374,0)</f>
        <v>0</v>
      </c>
      <c r="BJ374" s="14" t="s">
        <v>204</v>
      </c>
      <c r="BK374" s="172">
        <f>ROUND(I374*H374,2)</f>
        <v>0</v>
      </c>
      <c r="BL374" s="14" t="s">
        <v>203</v>
      </c>
      <c r="BM374" s="171" t="s">
        <v>775</v>
      </c>
    </row>
    <row r="375" spans="1:65" s="12" customFormat="1" ht="25.9" customHeight="1">
      <c r="B375" s="145"/>
      <c r="D375" s="146" t="s">
        <v>78</v>
      </c>
      <c r="E375" s="147" t="s">
        <v>776</v>
      </c>
      <c r="F375" s="147" t="s">
        <v>777</v>
      </c>
      <c r="I375" s="148"/>
      <c r="J375" s="149">
        <f>BK375</f>
        <v>0</v>
      </c>
      <c r="L375" s="145"/>
      <c r="M375" s="150"/>
      <c r="N375" s="151"/>
      <c r="O375" s="151"/>
      <c r="P375" s="152">
        <f>P376+P386+P403+P446+P461+P466+P476+P481+P502+P517+P557+P573+P580</f>
        <v>0</v>
      </c>
      <c r="Q375" s="151"/>
      <c r="R375" s="152">
        <f>R376+R386+R403+R446+R461+R466+R476+R481+R502+R517+R557+R573+R580</f>
        <v>84.361745839999998</v>
      </c>
      <c r="S375" s="151"/>
      <c r="T375" s="153">
        <f>T376+T386+T403+T446+T461+T466+T476+T481+T502+T517+T557+T573+T580</f>
        <v>88.00492715</v>
      </c>
      <c r="AR375" s="146" t="s">
        <v>204</v>
      </c>
      <c r="AT375" s="154" t="s">
        <v>78</v>
      </c>
      <c r="AU375" s="154" t="s">
        <v>79</v>
      </c>
      <c r="AY375" s="146" t="s">
        <v>196</v>
      </c>
      <c r="BK375" s="155">
        <f>BK376+BK386+BK403+BK446+BK461+BK466+BK476+BK481+BK502+BK517+BK557+BK573+BK580</f>
        <v>0</v>
      </c>
    </row>
    <row r="376" spans="1:65" s="12" customFormat="1" ht="22.9" customHeight="1">
      <c r="B376" s="145"/>
      <c r="D376" s="146" t="s">
        <v>78</v>
      </c>
      <c r="E376" s="156" t="s">
        <v>778</v>
      </c>
      <c r="F376" s="156" t="s">
        <v>779</v>
      </c>
      <c r="I376" s="148"/>
      <c r="J376" s="157">
        <f>BK376</f>
        <v>0</v>
      </c>
      <c r="L376" s="145"/>
      <c r="M376" s="150"/>
      <c r="N376" s="151"/>
      <c r="O376" s="151"/>
      <c r="P376" s="152">
        <f>SUM(P377:P385)</f>
        <v>0</v>
      </c>
      <c r="Q376" s="151"/>
      <c r="R376" s="152">
        <f>SUM(R377:R385)</f>
        <v>1.5884920000000002</v>
      </c>
      <c r="S376" s="151"/>
      <c r="T376" s="153">
        <f>SUM(T377:T385)</f>
        <v>0</v>
      </c>
      <c r="AR376" s="146" t="s">
        <v>204</v>
      </c>
      <c r="AT376" s="154" t="s">
        <v>78</v>
      </c>
      <c r="AU376" s="154" t="s">
        <v>87</v>
      </c>
      <c r="AY376" s="146" t="s">
        <v>196</v>
      </c>
      <c r="BK376" s="155">
        <f>SUM(BK377:BK385)</f>
        <v>0</v>
      </c>
    </row>
    <row r="377" spans="1:65" s="2" customFormat="1" ht="16.5" customHeight="1">
      <c r="A377" s="29"/>
      <c r="B377" s="158"/>
      <c r="C377" s="159" t="s">
        <v>1074</v>
      </c>
      <c r="D377" s="159" t="s">
        <v>199</v>
      </c>
      <c r="E377" s="160" t="s">
        <v>1752</v>
      </c>
      <c r="F377" s="161" t="s">
        <v>1753</v>
      </c>
      <c r="G377" s="162" t="s">
        <v>208</v>
      </c>
      <c r="H377" s="163">
        <v>9.5299999999999994</v>
      </c>
      <c r="I377" s="164"/>
      <c r="J377" s="165">
        <f t="shared" ref="J377:J385" si="90">ROUND(I377*H377,2)</f>
        <v>0</v>
      </c>
      <c r="K377" s="166"/>
      <c r="L377" s="30"/>
      <c r="M377" s="167" t="s">
        <v>1</v>
      </c>
      <c r="N377" s="168" t="s">
        <v>45</v>
      </c>
      <c r="O377" s="55"/>
      <c r="P377" s="169">
        <f t="shared" ref="P377:P385" si="91">O377*H377</f>
        <v>0</v>
      </c>
      <c r="Q377" s="169">
        <v>6.4000000000000005E-4</v>
      </c>
      <c r="R377" s="169">
        <f t="shared" ref="R377:R385" si="92">Q377*H377</f>
        <v>6.0991999999999999E-3</v>
      </c>
      <c r="S377" s="169">
        <v>0</v>
      </c>
      <c r="T377" s="170">
        <f t="shared" ref="T377:T385" si="93">S377*H377</f>
        <v>0</v>
      </c>
      <c r="U377" s="29"/>
      <c r="V377" s="29"/>
      <c r="W377" s="29"/>
      <c r="X377" s="29"/>
      <c r="Y377" s="29"/>
      <c r="Z377" s="29"/>
      <c r="AA377" s="29"/>
      <c r="AB377" s="29"/>
      <c r="AC377" s="29"/>
      <c r="AD377" s="29"/>
      <c r="AE377" s="29"/>
      <c r="AR377" s="171" t="s">
        <v>265</v>
      </c>
      <c r="AT377" s="171" t="s">
        <v>199</v>
      </c>
      <c r="AU377" s="171" t="s">
        <v>204</v>
      </c>
      <c r="AY377" s="14" t="s">
        <v>196</v>
      </c>
      <c r="BE377" s="172">
        <f t="shared" ref="BE377:BE385" si="94">IF(N377="základní",J377,0)</f>
        <v>0</v>
      </c>
      <c r="BF377" s="172">
        <f t="shared" ref="BF377:BF385" si="95">IF(N377="snížená",J377,0)</f>
        <v>0</v>
      </c>
      <c r="BG377" s="172">
        <f t="shared" ref="BG377:BG385" si="96">IF(N377="zákl. přenesená",J377,0)</f>
        <v>0</v>
      </c>
      <c r="BH377" s="172">
        <f t="shared" ref="BH377:BH385" si="97">IF(N377="sníž. přenesená",J377,0)</f>
        <v>0</v>
      </c>
      <c r="BI377" s="172">
        <f t="shared" ref="BI377:BI385" si="98">IF(N377="nulová",J377,0)</f>
        <v>0</v>
      </c>
      <c r="BJ377" s="14" t="s">
        <v>204</v>
      </c>
      <c r="BK377" s="172">
        <f t="shared" ref="BK377:BK385" si="99">ROUND(I377*H377,2)</f>
        <v>0</v>
      </c>
      <c r="BL377" s="14" t="s">
        <v>265</v>
      </c>
      <c r="BM377" s="171" t="s">
        <v>1754</v>
      </c>
    </row>
    <row r="378" spans="1:65" s="2" customFormat="1" ht="16.5" customHeight="1">
      <c r="A378" s="29"/>
      <c r="B378" s="158"/>
      <c r="C378" s="159" t="s">
        <v>1078</v>
      </c>
      <c r="D378" s="159" t="s">
        <v>199</v>
      </c>
      <c r="E378" s="160" t="s">
        <v>1755</v>
      </c>
      <c r="F378" s="161" t="s">
        <v>1756</v>
      </c>
      <c r="G378" s="162" t="s">
        <v>222</v>
      </c>
      <c r="H378" s="163">
        <v>22.65</v>
      </c>
      <c r="I378" s="164"/>
      <c r="J378" s="165">
        <f t="shared" si="90"/>
        <v>0</v>
      </c>
      <c r="K378" s="166"/>
      <c r="L378" s="30"/>
      <c r="M378" s="167" t="s">
        <v>1</v>
      </c>
      <c r="N378" s="168" t="s">
        <v>45</v>
      </c>
      <c r="O378" s="55"/>
      <c r="P378" s="169">
        <f t="shared" si="91"/>
        <v>0</v>
      </c>
      <c r="Q378" s="169">
        <v>1.6000000000000001E-4</v>
      </c>
      <c r="R378" s="169">
        <f t="shared" si="92"/>
        <v>3.6240000000000001E-3</v>
      </c>
      <c r="S378" s="169">
        <v>0</v>
      </c>
      <c r="T378" s="170">
        <f t="shared" si="93"/>
        <v>0</v>
      </c>
      <c r="U378" s="29"/>
      <c r="V378" s="29"/>
      <c r="W378" s="29"/>
      <c r="X378" s="29"/>
      <c r="Y378" s="29"/>
      <c r="Z378" s="29"/>
      <c r="AA378" s="29"/>
      <c r="AB378" s="29"/>
      <c r="AC378" s="29"/>
      <c r="AD378" s="29"/>
      <c r="AE378" s="29"/>
      <c r="AR378" s="171" t="s">
        <v>265</v>
      </c>
      <c r="AT378" s="171" t="s">
        <v>199</v>
      </c>
      <c r="AU378" s="171" t="s">
        <v>204</v>
      </c>
      <c r="AY378" s="14" t="s">
        <v>196</v>
      </c>
      <c r="BE378" s="172">
        <f t="shared" si="94"/>
        <v>0</v>
      </c>
      <c r="BF378" s="172">
        <f t="shared" si="95"/>
        <v>0</v>
      </c>
      <c r="BG378" s="172">
        <f t="shared" si="96"/>
        <v>0</v>
      </c>
      <c r="BH378" s="172">
        <f t="shared" si="97"/>
        <v>0</v>
      </c>
      <c r="BI378" s="172">
        <f t="shared" si="98"/>
        <v>0</v>
      </c>
      <c r="BJ378" s="14" t="s">
        <v>204</v>
      </c>
      <c r="BK378" s="172">
        <f t="shared" si="99"/>
        <v>0</v>
      </c>
      <c r="BL378" s="14" t="s">
        <v>265</v>
      </c>
      <c r="BM378" s="171" t="s">
        <v>1757</v>
      </c>
    </row>
    <row r="379" spans="1:65" s="2" customFormat="1" ht="16.5" customHeight="1">
      <c r="A379" s="29"/>
      <c r="B379" s="158"/>
      <c r="C379" s="159" t="s">
        <v>1084</v>
      </c>
      <c r="D379" s="159" t="s">
        <v>199</v>
      </c>
      <c r="E379" s="160" t="s">
        <v>781</v>
      </c>
      <c r="F379" s="161" t="s">
        <v>782</v>
      </c>
      <c r="G379" s="162" t="s">
        <v>208</v>
      </c>
      <c r="H379" s="163">
        <v>337.101</v>
      </c>
      <c r="I379" s="164"/>
      <c r="J379" s="165">
        <f t="shared" si="90"/>
        <v>0</v>
      </c>
      <c r="K379" s="166"/>
      <c r="L379" s="30"/>
      <c r="M379" s="167" t="s">
        <v>1</v>
      </c>
      <c r="N379" s="168" t="s">
        <v>45</v>
      </c>
      <c r="O379" s="55"/>
      <c r="P379" s="169">
        <f t="shared" si="91"/>
        <v>0</v>
      </c>
      <c r="Q379" s="169">
        <v>3.5000000000000001E-3</v>
      </c>
      <c r="R379" s="169">
        <f t="shared" si="92"/>
        <v>1.1798535000000001</v>
      </c>
      <c r="S379" s="169">
        <v>0</v>
      </c>
      <c r="T379" s="170">
        <f t="shared" si="93"/>
        <v>0</v>
      </c>
      <c r="U379" s="29"/>
      <c r="V379" s="29"/>
      <c r="W379" s="29"/>
      <c r="X379" s="29"/>
      <c r="Y379" s="29"/>
      <c r="Z379" s="29"/>
      <c r="AA379" s="29"/>
      <c r="AB379" s="29"/>
      <c r="AC379" s="29"/>
      <c r="AD379" s="29"/>
      <c r="AE379" s="29"/>
      <c r="AR379" s="171" t="s">
        <v>265</v>
      </c>
      <c r="AT379" s="171" t="s">
        <v>199</v>
      </c>
      <c r="AU379" s="171" t="s">
        <v>204</v>
      </c>
      <c r="AY379" s="14" t="s">
        <v>196</v>
      </c>
      <c r="BE379" s="172">
        <f t="shared" si="94"/>
        <v>0</v>
      </c>
      <c r="BF379" s="172">
        <f t="shared" si="95"/>
        <v>0</v>
      </c>
      <c r="BG379" s="172">
        <f t="shared" si="96"/>
        <v>0</v>
      </c>
      <c r="BH379" s="172">
        <f t="shared" si="97"/>
        <v>0</v>
      </c>
      <c r="BI379" s="172">
        <f t="shared" si="98"/>
        <v>0</v>
      </c>
      <c r="BJ379" s="14" t="s">
        <v>204</v>
      </c>
      <c r="BK379" s="172">
        <f t="shared" si="99"/>
        <v>0</v>
      </c>
      <c r="BL379" s="14" t="s">
        <v>265</v>
      </c>
      <c r="BM379" s="171" t="s">
        <v>1758</v>
      </c>
    </row>
    <row r="380" spans="1:65" s="2" customFormat="1" ht="16.5" customHeight="1">
      <c r="A380" s="29"/>
      <c r="B380" s="158"/>
      <c r="C380" s="159" t="s">
        <v>1088</v>
      </c>
      <c r="D380" s="159" t="s">
        <v>199</v>
      </c>
      <c r="E380" s="160" t="s">
        <v>785</v>
      </c>
      <c r="F380" s="161" t="s">
        <v>786</v>
      </c>
      <c r="G380" s="162" t="s">
        <v>208</v>
      </c>
      <c r="H380" s="163">
        <v>97.042000000000002</v>
      </c>
      <c r="I380" s="164"/>
      <c r="J380" s="165">
        <f t="shared" si="90"/>
        <v>0</v>
      </c>
      <c r="K380" s="166"/>
      <c r="L380" s="30"/>
      <c r="M380" s="167" t="s">
        <v>1</v>
      </c>
      <c r="N380" s="168" t="s">
        <v>45</v>
      </c>
      <c r="O380" s="55"/>
      <c r="P380" s="169">
        <f t="shared" si="91"/>
        <v>0</v>
      </c>
      <c r="Q380" s="169">
        <v>3.5000000000000001E-3</v>
      </c>
      <c r="R380" s="169">
        <f t="shared" si="92"/>
        <v>0.33964700000000003</v>
      </c>
      <c r="S380" s="169">
        <v>0</v>
      </c>
      <c r="T380" s="170">
        <f t="shared" si="93"/>
        <v>0</v>
      </c>
      <c r="U380" s="29"/>
      <c r="V380" s="29"/>
      <c r="W380" s="29"/>
      <c r="X380" s="29"/>
      <c r="Y380" s="29"/>
      <c r="Z380" s="29"/>
      <c r="AA380" s="29"/>
      <c r="AB380" s="29"/>
      <c r="AC380" s="29"/>
      <c r="AD380" s="29"/>
      <c r="AE380" s="29"/>
      <c r="AR380" s="171" t="s">
        <v>265</v>
      </c>
      <c r="AT380" s="171" t="s">
        <v>199</v>
      </c>
      <c r="AU380" s="171" t="s">
        <v>204</v>
      </c>
      <c r="AY380" s="14" t="s">
        <v>196</v>
      </c>
      <c r="BE380" s="172">
        <f t="shared" si="94"/>
        <v>0</v>
      </c>
      <c r="BF380" s="172">
        <f t="shared" si="95"/>
        <v>0</v>
      </c>
      <c r="BG380" s="172">
        <f t="shared" si="96"/>
        <v>0</v>
      </c>
      <c r="BH380" s="172">
        <f t="shared" si="97"/>
        <v>0</v>
      </c>
      <c r="BI380" s="172">
        <f t="shared" si="98"/>
        <v>0</v>
      </c>
      <c r="BJ380" s="14" t="s">
        <v>204</v>
      </c>
      <c r="BK380" s="172">
        <f t="shared" si="99"/>
        <v>0</v>
      </c>
      <c r="BL380" s="14" t="s">
        <v>265</v>
      </c>
      <c r="BM380" s="171" t="s">
        <v>1759</v>
      </c>
    </row>
    <row r="381" spans="1:65" s="2" customFormat="1" ht="16.5" customHeight="1">
      <c r="A381" s="29"/>
      <c r="B381" s="158"/>
      <c r="C381" s="159" t="s">
        <v>1092</v>
      </c>
      <c r="D381" s="159" t="s">
        <v>199</v>
      </c>
      <c r="E381" s="160" t="s">
        <v>789</v>
      </c>
      <c r="F381" s="161" t="s">
        <v>790</v>
      </c>
      <c r="G381" s="162" t="s">
        <v>222</v>
      </c>
      <c r="H381" s="163">
        <v>855.06</v>
      </c>
      <c r="I381" s="164"/>
      <c r="J381" s="165">
        <f t="shared" si="90"/>
        <v>0</v>
      </c>
      <c r="K381" s="166"/>
      <c r="L381" s="30"/>
      <c r="M381" s="167" t="s">
        <v>1</v>
      </c>
      <c r="N381" s="168" t="s">
        <v>45</v>
      </c>
      <c r="O381" s="55"/>
      <c r="P381" s="169">
        <f t="shared" si="91"/>
        <v>0</v>
      </c>
      <c r="Q381" s="169">
        <v>0</v>
      </c>
      <c r="R381" s="169">
        <f t="shared" si="92"/>
        <v>0</v>
      </c>
      <c r="S381" s="169">
        <v>0</v>
      </c>
      <c r="T381" s="170">
        <f t="shared" si="93"/>
        <v>0</v>
      </c>
      <c r="U381" s="29"/>
      <c r="V381" s="29"/>
      <c r="W381" s="29"/>
      <c r="X381" s="29"/>
      <c r="Y381" s="29"/>
      <c r="Z381" s="29"/>
      <c r="AA381" s="29"/>
      <c r="AB381" s="29"/>
      <c r="AC381" s="29"/>
      <c r="AD381" s="29"/>
      <c r="AE381" s="29"/>
      <c r="AR381" s="171" t="s">
        <v>265</v>
      </c>
      <c r="AT381" s="171" t="s">
        <v>199</v>
      </c>
      <c r="AU381" s="171" t="s">
        <v>204</v>
      </c>
      <c r="AY381" s="14" t="s">
        <v>196</v>
      </c>
      <c r="BE381" s="172">
        <f t="shared" si="94"/>
        <v>0</v>
      </c>
      <c r="BF381" s="172">
        <f t="shared" si="95"/>
        <v>0</v>
      </c>
      <c r="BG381" s="172">
        <f t="shared" si="96"/>
        <v>0</v>
      </c>
      <c r="BH381" s="172">
        <f t="shared" si="97"/>
        <v>0</v>
      </c>
      <c r="BI381" s="172">
        <f t="shared" si="98"/>
        <v>0</v>
      </c>
      <c r="BJ381" s="14" t="s">
        <v>204</v>
      </c>
      <c r="BK381" s="172">
        <f t="shared" si="99"/>
        <v>0</v>
      </c>
      <c r="BL381" s="14" t="s">
        <v>265</v>
      </c>
      <c r="BM381" s="171" t="s">
        <v>1760</v>
      </c>
    </row>
    <row r="382" spans="1:65" s="2" customFormat="1" ht="16.5" customHeight="1">
      <c r="A382" s="29"/>
      <c r="B382" s="158"/>
      <c r="C382" s="173" t="s">
        <v>1096</v>
      </c>
      <c r="D382" s="173" t="s">
        <v>214</v>
      </c>
      <c r="E382" s="174" t="s">
        <v>793</v>
      </c>
      <c r="F382" s="175" t="s">
        <v>794</v>
      </c>
      <c r="G382" s="176" t="s">
        <v>222</v>
      </c>
      <c r="H382" s="177">
        <v>940.56600000000003</v>
      </c>
      <c r="I382" s="178"/>
      <c r="J382" s="179">
        <f t="shared" si="90"/>
        <v>0</v>
      </c>
      <c r="K382" s="180"/>
      <c r="L382" s="181"/>
      <c r="M382" s="182" t="s">
        <v>1</v>
      </c>
      <c r="N382" s="183" t="s">
        <v>45</v>
      </c>
      <c r="O382" s="55"/>
      <c r="P382" s="169">
        <f t="shared" si="91"/>
        <v>0</v>
      </c>
      <c r="Q382" s="169">
        <v>5.0000000000000002E-5</v>
      </c>
      <c r="R382" s="169">
        <f t="shared" si="92"/>
        <v>4.7028300000000002E-2</v>
      </c>
      <c r="S382" s="169">
        <v>0</v>
      </c>
      <c r="T382" s="170">
        <f t="shared" si="93"/>
        <v>0</v>
      </c>
      <c r="U382" s="29"/>
      <c r="V382" s="29"/>
      <c r="W382" s="29"/>
      <c r="X382" s="29"/>
      <c r="Y382" s="29"/>
      <c r="Z382" s="29"/>
      <c r="AA382" s="29"/>
      <c r="AB382" s="29"/>
      <c r="AC382" s="29"/>
      <c r="AD382" s="29"/>
      <c r="AE382" s="29"/>
      <c r="AR382" s="171" t="s">
        <v>320</v>
      </c>
      <c r="AT382" s="171" t="s">
        <v>214</v>
      </c>
      <c r="AU382" s="171" t="s">
        <v>204</v>
      </c>
      <c r="AY382" s="14" t="s">
        <v>196</v>
      </c>
      <c r="BE382" s="172">
        <f t="shared" si="94"/>
        <v>0</v>
      </c>
      <c r="BF382" s="172">
        <f t="shared" si="95"/>
        <v>0</v>
      </c>
      <c r="BG382" s="172">
        <f t="shared" si="96"/>
        <v>0</v>
      </c>
      <c r="BH382" s="172">
        <f t="shared" si="97"/>
        <v>0</v>
      </c>
      <c r="BI382" s="172">
        <f t="shared" si="98"/>
        <v>0</v>
      </c>
      <c r="BJ382" s="14" t="s">
        <v>204</v>
      </c>
      <c r="BK382" s="172">
        <f t="shared" si="99"/>
        <v>0</v>
      </c>
      <c r="BL382" s="14" t="s">
        <v>265</v>
      </c>
      <c r="BM382" s="171" t="s">
        <v>1761</v>
      </c>
    </row>
    <row r="383" spans="1:65" s="2" customFormat="1" ht="16.5" customHeight="1">
      <c r="A383" s="29"/>
      <c r="B383" s="158"/>
      <c r="C383" s="159" t="s">
        <v>1100</v>
      </c>
      <c r="D383" s="159" t="s">
        <v>199</v>
      </c>
      <c r="E383" s="160" t="s">
        <v>797</v>
      </c>
      <c r="F383" s="161" t="s">
        <v>798</v>
      </c>
      <c r="G383" s="162" t="s">
        <v>512</v>
      </c>
      <c r="H383" s="163">
        <v>408</v>
      </c>
      <c r="I383" s="164"/>
      <c r="J383" s="165">
        <f t="shared" si="90"/>
        <v>0</v>
      </c>
      <c r="K383" s="166"/>
      <c r="L383" s="30"/>
      <c r="M383" s="167" t="s">
        <v>1</v>
      </c>
      <c r="N383" s="168" t="s">
        <v>45</v>
      </c>
      <c r="O383" s="55"/>
      <c r="P383" s="169">
        <f t="shared" si="91"/>
        <v>0</v>
      </c>
      <c r="Q383" s="169">
        <v>0</v>
      </c>
      <c r="R383" s="169">
        <f t="shared" si="92"/>
        <v>0</v>
      </c>
      <c r="S383" s="169">
        <v>0</v>
      </c>
      <c r="T383" s="170">
        <f t="shared" si="93"/>
        <v>0</v>
      </c>
      <c r="U383" s="29"/>
      <c r="V383" s="29"/>
      <c r="W383" s="29"/>
      <c r="X383" s="29"/>
      <c r="Y383" s="29"/>
      <c r="Z383" s="29"/>
      <c r="AA383" s="29"/>
      <c r="AB383" s="29"/>
      <c r="AC383" s="29"/>
      <c r="AD383" s="29"/>
      <c r="AE383" s="29"/>
      <c r="AR383" s="171" t="s">
        <v>265</v>
      </c>
      <c r="AT383" s="171" t="s">
        <v>199</v>
      </c>
      <c r="AU383" s="171" t="s">
        <v>204</v>
      </c>
      <c r="AY383" s="14" t="s">
        <v>196</v>
      </c>
      <c r="BE383" s="172">
        <f t="shared" si="94"/>
        <v>0</v>
      </c>
      <c r="BF383" s="172">
        <f t="shared" si="95"/>
        <v>0</v>
      </c>
      <c r="BG383" s="172">
        <f t="shared" si="96"/>
        <v>0</v>
      </c>
      <c r="BH383" s="172">
        <f t="shared" si="97"/>
        <v>0</v>
      </c>
      <c r="BI383" s="172">
        <f t="shared" si="98"/>
        <v>0</v>
      </c>
      <c r="BJ383" s="14" t="s">
        <v>204</v>
      </c>
      <c r="BK383" s="172">
        <f t="shared" si="99"/>
        <v>0</v>
      </c>
      <c r="BL383" s="14" t="s">
        <v>265</v>
      </c>
      <c r="BM383" s="171" t="s">
        <v>1762</v>
      </c>
    </row>
    <row r="384" spans="1:65" s="2" customFormat="1" ht="16.5" customHeight="1">
      <c r="A384" s="29"/>
      <c r="B384" s="158"/>
      <c r="C384" s="173" t="s">
        <v>1104</v>
      </c>
      <c r="D384" s="173" t="s">
        <v>214</v>
      </c>
      <c r="E384" s="174" t="s">
        <v>801</v>
      </c>
      <c r="F384" s="175" t="s">
        <v>802</v>
      </c>
      <c r="G384" s="176" t="s">
        <v>512</v>
      </c>
      <c r="H384" s="177">
        <v>408</v>
      </c>
      <c r="I384" s="178"/>
      <c r="J384" s="179">
        <f t="shared" si="90"/>
        <v>0</v>
      </c>
      <c r="K384" s="180"/>
      <c r="L384" s="181"/>
      <c r="M384" s="182" t="s">
        <v>1</v>
      </c>
      <c r="N384" s="183" t="s">
        <v>45</v>
      </c>
      <c r="O384" s="55"/>
      <c r="P384" s="169">
        <f t="shared" si="91"/>
        <v>0</v>
      </c>
      <c r="Q384" s="169">
        <v>3.0000000000000001E-5</v>
      </c>
      <c r="R384" s="169">
        <f t="shared" si="92"/>
        <v>1.2240000000000001E-2</v>
      </c>
      <c r="S384" s="169">
        <v>0</v>
      </c>
      <c r="T384" s="170">
        <f t="shared" si="93"/>
        <v>0</v>
      </c>
      <c r="U384" s="29"/>
      <c r="V384" s="29"/>
      <c r="W384" s="29"/>
      <c r="X384" s="29"/>
      <c r="Y384" s="29"/>
      <c r="Z384" s="29"/>
      <c r="AA384" s="29"/>
      <c r="AB384" s="29"/>
      <c r="AC384" s="29"/>
      <c r="AD384" s="29"/>
      <c r="AE384" s="29"/>
      <c r="AR384" s="171" t="s">
        <v>320</v>
      </c>
      <c r="AT384" s="171" t="s">
        <v>214</v>
      </c>
      <c r="AU384" s="171" t="s">
        <v>204</v>
      </c>
      <c r="AY384" s="14" t="s">
        <v>196</v>
      </c>
      <c r="BE384" s="172">
        <f t="shared" si="94"/>
        <v>0</v>
      </c>
      <c r="BF384" s="172">
        <f t="shared" si="95"/>
        <v>0</v>
      </c>
      <c r="BG384" s="172">
        <f t="shared" si="96"/>
        <v>0</v>
      </c>
      <c r="BH384" s="172">
        <f t="shared" si="97"/>
        <v>0</v>
      </c>
      <c r="BI384" s="172">
        <f t="shared" si="98"/>
        <v>0</v>
      </c>
      <c r="BJ384" s="14" t="s">
        <v>204</v>
      </c>
      <c r="BK384" s="172">
        <f t="shared" si="99"/>
        <v>0</v>
      </c>
      <c r="BL384" s="14" t="s">
        <v>265</v>
      </c>
      <c r="BM384" s="171" t="s">
        <v>1763</v>
      </c>
    </row>
    <row r="385" spans="1:65" s="2" customFormat="1" ht="16.5" customHeight="1">
      <c r="A385" s="29"/>
      <c r="B385" s="158"/>
      <c r="C385" s="159" t="s">
        <v>1108</v>
      </c>
      <c r="D385" s="159" t="s">
        <v>199</v>
      </c>
      <c r="E385" s="160" t="s">
        <v>805</v>
      </c>
      <c r="F385" s="161" t="s">
        <v>806</v>
      </c>
      <c r="G385" s="162" t="s">
        <v>212</v>
      </c>
      <c r="H385" s="163">
        <v>1.5880000000000001</v>
      </c>
      <c r="I385" s="164"/>
      <c r="J385" s="165">
        <f t="shared" si="90"/>
        <v>0</v>
      </c>
      <c r="K385" s="166"/>
      <c r="L385" s="30"/>
      <c r="M385" s="167" t="s">
        <v>1</v>
      </c>
      <c r="N385" s="168" t="s">
        <v>45</v>
      </c>
      <c r="O385" s="55"/>
      <c r="P385" s="169">
        <f t="shared" si="91"/>
        <v>0</v>
      </c>
      <c r="Q385" s="169">
        <v>0</v>
      </c>
      <c r="R385" s="169">
        <f t="shared" si="92"/>
        <v>0</v>
      </c>
      <c r="S385" s="169">
        <v>0</v>
      </c>
      <c r="T385" s="170">
        <f t="shared" si="93"/>
        <v>0</v>
      </c>
      <c r="U385" s="29"/>
      <c r="V385" s="29"/>
      <c r="W385" s="29"/>
      <c r="X385" s="29"/>
      <c r="Y385" s="29"/>
      <c r="Z385" s="29"/>
      <c r="AA385" s="29"/>
      <c r="AB385" s="29"/>
      <c r="AC385" s="29"/>
      <c r="AD385" s="29"/>
      <c r="AE385" s="29"/>
      <c r="AR385" s="171" t="s">
        <v>265</v>
      </c>
      <c r="AT385" s="171" t="s">
        <v>199</v>
      </c>
      <c r="AU385" s="171" t="s">
        <v>204</v>
      </c>
      <c r="AY385" s="14" t="s">
        <v>196</v>
      </c>
      <c r="BE385" s="172">
        <f t="shared" si="94"/>
        <v>0</v>
      </c>
      <c r="BF385" s="172">
        <f t="shared" si="95"/>
        <v>0</v>
      </c>
      <c r="BG385" s="172">
        <f t="shared" si="96"/>
        <v>0</v>
      </c>
      <c r="BH385" s="172">
        <f t="shared" si="97"/>
        <v>0</v>
      </c>
      <c r="BI385" s="172">
        <f t="shared" si="98"/>
        <v>0</v>
      </c>
      <c r="BJ385" s="14" t="s">
        <v>204</v>
      </c>
      <c r="BK385" s="172">
        <f t="shared" si="99"/>
        <v>0</v>
      </c>
      <c r="BL385" s="14" t="s">
        <v>265</v>
      </c>
      <c r="BM385" s="171" t="s">
        <v>1764</v>
      </c>
    </row>
    <row r="386" spans="1:65" s="12" customFormat="1" ht="22.9" customHeight="1">
      <c r="B386" s="145"/>
      <c r="D386" s="146" t="s">
        <v>78</v>
      </c>
      <c r="E386" s="156" t="s">
        <v>808</v>
      </c>
      <c r="F386" s="156" t="s">
        <v>809</v>
      </c>
      <c r="I386" s="148"/>
      <c r="J386" s="157">
        <f>BK386</f>
        <v>0</v>
      </c>
      <c r="L386" s="145"/>
      <c r="M386" s="150"/>
      <c r="N386" s="151"/>
      <c r="O386" s="151"/>
      <c r="P386" s="152">
        <f>SUM(P387:P402)</f>
        <v>0</v>
      </c>
      <c r="Q386" s="151"/>
      <c r="R386" s="152">
        <f>SUM(R387:R402)</f>
        <v>19.491275719999997</v>
      </c>
      <c r="S386" s="151"/>
      <c r="T386" s="153">
        <f>SUM(T387:T402)</f>
        <v>32.725000000000001</v>
      </c>
      <c r="AR386" s="146" t="s">
        <v>204</v>
      </c>
      <c r="AT386" s="154" t="s">
        <v>78</v>
      </c>
      <c r="AU386" s="154" t="s">
        <v>87</v>
      </c>
      <c r="AY386" s="146" t="s">
        <v>196</v>
      </c>
      <c r="BK386" s="155">
        <f>SUM(BK387:BK402)</f>
        <v>0</v>
      </c>
    </row>
    <row r="387" spans="1:65" s="2" customFormat="1" ht="16.5" customHeight="1">
      <c r="A387" s="29"/>
      <c r="B387" s="158"/>
      <c r="C387" s="159" t="s">
        <v>1112</v>
      </c>
      <c r="D387" s="159" t="s">
        <v>199</v>
      </c>
      <c r="E387" s="160" t="s">
        <v>1765</v>
      </c>
      <c r="F387" s="161" t="s">
        <v>1766</v>
      </c>
      <c r="G387" s="162" t="s">
        <v>208</v>
      </c>
      <c r="H387" s="163">
        <v>1636.22</v>
      </c>
      <c r="I387" s="164"/>
      <c r="J387" s="165">
        <f t="shared" ref="J387:J402" si="100">ROUND(I387*H387,2)</f>
        <v>0</v>
      </c>
      <c r="K387" s="166"/>
      <c r="L387" s="30"/>
      <c r="M387" s="167" t="s">
        <v>1</v>
      </c>
      <c r="N387" s="168" t="s">
        <v>45</v>
      </c>
      <c r="O387" s="55"/>
      <c r="P387" s="169">
        <f t="shared" ref="P387:P402" si="101">O387*H387</f>
        <v>0</v>
      </c>
      <c r="Q387" s="169">
        <v>0</v>
      </c>
      <c r="R387" s="169">
        <f t="shared" ref="R387:R402" si="102">Q387*H387</f>
        <v>0</v>
      </c>
      <c r="S387" s="169">
        <v>1.4E-2</v>
      </c>
      <c r="T387" s="170">
        <f t="shared" ref="T387:T402" si="103">S387*H387</f>
        <v>22.907080000000001</v>
      </c>
      <c r="U387" s="29"/>
      <c r="V387" s="29"/>
      <c r="W387" s="29"/>
      <c r="X387" s="29"/>
      <c r="Y387" s="29"/>
      <c r="Z387" s="29"/>
      <c r="AA387" s="29"/>
      <c r="AB387" s="29"/>
      <c r="AC387" s="29"/>
      <c r="AD387" s="29"/>
      <c r="AE387" s="29"/>
      <c r="AR387" s="171" t="s">
        <v>265</v>
      </c>
      <c r="AT387" s="171" t="s">
        <v>199</v>
      </c>
      <c r="AU387" s="171" t="s">
        <v>204</v>
      </c>
      <c r="AY387" s="14" t="s">
        <v>196</v>
      </c>
      <c r="BE387" s="172">
        <f t="shared" ref="BE387:BE402" si="104">IF(N387="základní",J387,0)</f>
        <v>0</v>
      </c>
      <c r="BF387" s="172">
        <f t="shared" ref="BF387:BF402" si="105">IF(N387="snížená",J387,0)</f>
        <v>0</v>
      </c>
      <c r="BG387" s="172">
        <f t="shared" ref="BG387:BG402" si="106">IF(N387="zákl. přenesená",J387,0)</f>
        <v>0</v>
      </c>
      <c r="BH387" s="172">
        <f t="shared" ref="BH387:BH402" si="107">IF(N387="sníž. přenesená",J387,0)</f>
        <v>0</v>
      </c>
      <c r="BI387" s="172">
        <f t="shared" ref="BI387:BI402" si="108">IF(N387="nulová",J387,0)</f>
        <v>0</v>
      </c>
      <c r="BJ387" s="14" t="s">
        <v>204</v>
      </c>
      <c r="BK387" s="172">
        <f t="shared" ref="BK387:BK402" si="109">ROUND(I387*H387,2)</f>
        <v>0</v>
      </c>
      <c r="BL387" s="14" t="s">
        <v>265</v>
      </c>
      <c r="BM387" s="171" t="s">
        <v>1767</v>
      </c>
    </row>
    <row r="388" spans="1:65" s="2" customFormat="1" ht="16.5" customHeight="1">
      <c r="A388" s="29"/>
      <c r="B388" s="158"/>
      <c r="C388" s="159" t="s">
        <v>1116</v>
      </c>
      <c r="D388" s="159" t="s">
        <v>199</v>
      </c>
      <c r="E388" s="160" t="s">
        <v>1768</v>
      </c>
      <c r="F388" s="161" t="s">
        <v>1769</v>
      </c>
      <c r="G388" s="162" t="s">
        <v>208</v>
      </c>
      <c r="H388" s="163">
        <v>1636.22</v>
      </c>
      <c r="I388" s="164"/>
      <c r="J388" s="165">
        <f t="shared" si="100"/>
        <v>0</v>
      </c>
      <c r="K388" s="166"/>
      <c r="L388" s="30"/>
      <c r="M388" s="167" t="s">
        <v>1</v>
      </c>
      <c r="N388" s="168" t="s">
        <v>45</v>
      </c>
      <c r="O388" s="55"/>
      <c r="P388" s="169">
        <f t="shared" si="101"/>
        <v>0</v>
      </c>
      <c r="Q388" s="169">
        <v>0</v>
      </c>
      <c r="R388" s="169">
        <f t="shared" si="102"/>
        <v>0</v>
      </c>
      <c r="S388" s="169">
        <v>6.0000000000000001E-3</v>
      </c>
      <c r="T388" s="170">
        <f t="shared" si="103"/>
        <v>9.8173200000000005</v>
      </c>
      <c r="U388" s="29"/>
      <c r="V388" s="29"/>
      <c r="W388" s="29"/>
      <c r="X388" s="29"/>
      <c r="Y388" s="29"/>
      <c r="Z388" s="29"/>
      <c r="AA388" s="29"/>
      <c r="AB388" s="29"/>
      <c r="AC388" s="29"/>
      <c r="AD388" s="29"/>
      <c r="AE388" s="29"/>
      <c r="AR388" s="171" t="s">
        <v>265</v>
      </c>
      <c r="AT388" s="171" t="s">
        <v>199</v>
      </c>
      <c r="AU388" s="171" t="s">
        <v>204</v>
      </c>
      <c r="AY388" s="14" t="s">
        <v>196</v>
      </c>
      <c r="BE388" s="172">
        <f t="shared" si="104"/>
        <v>0</v>
      </c>
      <c r="BF388" s="172">
        <f t="shared" si="105"/>
        <v>0</v>
      </c>
      <c r="BG388" s="172">
        <f t="shared" si="106"/>
        <v>0</v>
      </c>
      <c r="BH388" s="172">
        <f t="shared" si="107"/>
        <v>0</v>
      </c>
      <c r="BI388" s="172">
        <f t="shared" si="108"/>
        <v>0</v>
      </c>
      <c r="BJ388" s="14" t="s">
        <v>204</v>
      </c>
      <c r="BK388" s="172">
        <f t="shared" si="109"/>
        <v>0</v>
      </c>
      <c r="BL388" s="14" t="s">
        <v>265</v>
      </c>
      <c r="BM388" s="171" t="s">
        <v>1770</v>
      </c>
    </row>
    <row r="389" spans="1:65" s="2" customFormat="1" ht="16.5" customHeight="1">
      <c r="A389" s="29"/>
      <c r="B389" s="158"/>
      <c r="C389" s="159" t="s">
        <v>1120</v>
      </c>
      <c r="D389" s="159" t="s">
        <v>199</v>
      </c>
      <c r="E389" s="160" t="s">
        <v>1771</v>
      </c>
      <c r="F389" s="161" t="s">
        <v>1772</v>
      </c>
      <c r="G389" s="162" t="s">
        <v>512</v>
      </c>
      <c r="H389" s="163">
        <v>2</v>
      </c>
      <c r="I389" s="164"/>
      <c r="J389" s="165">
        <f t="shared" si="100"/>
        <v>0</v>
      </c>
      <c r="K389" s="166"/>
      <c r="L389" s="30"/>
      <c r="M389" s="167" t="s">
        <v>1</v>
      </c>
      <c r="N389" s="168" t="s">
        <v>45</v>
      </c>
      <c r="O389" s="55"/>
      <c r="P389" s="169">
        <f t="shared" si="101"/>
        <v>0</v>
      </c>
      <c r="Q389" s="169">
        <v>0</v>
      </c>
      <c r="R389" s="169">
        <f t="shared" si="102"/>
        <v>0</v>
      </c>
      <c r="S389" s="169">
        <v>2.9999999999999997E-4</v>
      </c>
      <c r="T389" s="170">
        <f t="shared" si="103"/>
        <v>5.9999999999999995E-4</v>
      </c>
      <c r="U389" s="29"/>
      <c r="V389" s="29"/>
      <c r="W389" s="29"/>
      <c r="X389" s="29"/>
      <c r="Y389" s="29"/>
      <c r="Z389" s="29"/>
      <c r="AA389" s="29"/>
      <c r="AB389" s="29"/>
      <c r="AC389" s="29"/>
      <c r="AD389" s="29"/>
      <c r="AE389" s="29"/>
      <c r="AR389" s="171" t="s">
        <v>265</v>
      </c>
      <c r="AT389" s="171" t="s">
        <v>199</v>
      </c>
      <c r="AU389" s="171" t="s">
        <v>204</v>
      </c>
      <c r="AY389" s="14" t="s">
        <v>196</v>
      </c>
      <c r="BE389" s="172">
        <f t="shared" si="104"/>
        <v>0</v>
      </c>
      <c r="BF389" s="172">
        <f t="shared" si="105"/>
        <v>0</v>
      </c>
      <c r="BG389" s="172">
        <f t="shared" si="106"/>
        <v>0</v>
      </c>
      <c r="BH389" s="172">
        <f t="shared" si="107"/>
        <v>0</v>
      </c>
      <c r="BI389" s="172">
        <f t="shared" si="108"/>
        <v>0</v>
      </c>
      <c r="BJ389" s="14" t="s">
        <v>204</v>
      </c>
      <c r="BK389" s="172">
        <f t="shared" si="109"/>
        <v>0</v>
      </c>
      <c r="BL389" s="14" t="s">
        <v>265</v>
      </c>
      <c r="BM389" s="171" t="s">
        <v>1773</v>
      </c>
    </row>
    <row r="390" spans="1:65" s="2" customFormat="1" ht="16.5" customHeight="1">
      <c r="A390" s="29"/>
      <c r="B390" s="158"/>
      <c r="C390" s="159" t="s">
        <v>1124</v>
      </c>
      <c r="D390" s="159" t="s">
        <v>199</v>
      </c>
      <c r="E390" s="160" t="s">
        <v>811</v>
      </c>
      <c r="F390" s="161" t="s">
        <v>812</v>
      </c>
      <c r="G390" s="162" t="s">
        <v>512</v>
      </c>
      <c r="H390" s="163">
        <v>40</v>
      </c>
      <c r="I390" s="164"/>
      <c r="J390" s="165">
        <f t="shared" si="100"/>
        <v>0</v>
      </c>
      <c r="K390" s="166"/>
      <c r="L390" s="30"/>
      <c r="M390" s="167" t="s">
        <v>1</v>
      </c>
      <c r="N390" s="168" t="s">
        <v>45</v>
      </c>
      <c r="O390" s="55"/>
      <c r="P390" s="169">
        <f t="shared" si="101"/>
        <v>0</v>
      </c>
      <c r="Q390" s="169">
        <v>4.4999999999999999E-4</v>
      </c>
      <c r="R390" s="169">
        <f t="shared" si="102"/>
        <v>1.7999999999999999E-2</v>
      </c>
      <c r="S390" s="169">
        <v>0</v>
      </c>
      <c r="T390" s="170">
        <f t="shared" si="103"/>
        <v>0</v>
      </c>
      <c r="U390" s="29"/>
      <c r="V390" s="29"/>
      <c r="W390" s="29"/>
      <c r="X390" s="29"/>
      <c r="Y390" s="29"/>
      <c r="Z390" s="29"/>
      <c r="AA390" s="29"/>
      <c r="AB390" s="29"/>
      <c r="AC390" s="29"/>
      <c r="AD390" s="29"/>
      <c r="AE390" s="29"/>
      <c r="AR390" s="171" t="s">
        <v>265</v>
      </c>
      <c r="AT390" s="171" t="s">
        <v>199</v>
      </c>
      <c r="AU390" s="171" t="s">
        <v>204</v>
      </c>
      <c r="AY390" s="14" t="s">
        <v>196</v>
      </c>
      <c r="BE390" s="172">
        <f t="shared" si="104"/>
        <v>0</v>
      </c>
      <c r="BF390" s="172">
        <f t="shared" si="105"/>
        <v>0</v>
      </c>
      <c r="BG390" s="172">
        <f t="shared" si="106"/>
        <v>0</v>
      </c>
      <c r="BH390" s="172">
        <f t="shared" si="107"/>
        <v>0</v>
      </c>
      <c r="BI390" s="172">
        <f t="shared" si="108"/>
        <v>0</v>
      </c>
      <c r="BJ390" s="14" t="s">
        <v>204</v>
      </c>
      <c r="BK390" s="172">
        <f t="shared" si="109"/>
        <v>0</v>
      </c>
      <c r="BL390" s="14" t="s">
        <v>265</v>
      </c>
      <c r="BM390" s="171" t="s">
        <v>1774</v>
      </c>
    </row>
    <row r="391" spans="1:65" s="2" customFormat="1" ht="16.5" customHeight="1">
      <c r="A391" s="29"/>
      <c r="B391" s="158"/>
      <c r="C391" s="159" t="s">
        <v>1128</v>
      </c>
      <c r="D391" s="159" t="s">
        <v>199</v>
      </c>
      <c r="E391" s="160" t="s">
        <v>815</v>
      </c>
      <c r="F391" s="161" t="s">
        <v>816</v>
      </c>
      <c r="G391" s="162" t="s">
        <v>208</v>
      </c>
      <c r="H391" s="163">
        <v>1794.6759999999999</v>
      </c>
      <c r="I391" s="164"/>
      <c r="J391" s="165">
        <f t="shared" si="100"/>
        <v>0</v>
      </c>
      <c r="K391" s="166"/>
      <c r="L391" s="30"/>
      <c r="M391" s="167" t="s">
        <v>1</v>
      </c>
      <c r="N391" s="168" t="s">
        <v>45</v>
      </c>
      <c r="O391" s="55"/>
      <c r="P391" s="169">
        <f t="shared" si="101"/>
        <v>0</v>
      </c>
      <c r="Q391" s="169">
        <v>0</v>
      </c>
      <c r="R391" s="169">
        <f t="shared" si="102"/>
        <v>0</v>
      </c>
      <c r="S391" s="169">
        <v>0</v>
      </c>
      <c r="T391" s="170">
        <f t="shared" si="103"/>
        <v>0</v>
      </c>
      <c r="U391" s="29"/>
      <c r="V391" s="29"/>
      <c r="W391" s="29"/>
      <c r="X391" s="29"/>
      <c r="Y391" s="29"/>
      <c r="Z391" s="29"/>
      <c r="AA391" s="29"/>
      <c r="AB391" s="29"/>
      <c r="AC391" s="29"/>
      <c r="AD391" s="29"/>
      <c r="AE391" s="29"/>
      <c r="AR391" s="171" t="s">
        <v>265</v>
      </c>
      <c r="AT391" s="171" t="s">
        <v>199</v>
      </c>
      <c r="AU391" s="171" t="s">
        <v>204</v>
      </c>
      <c r="AY391" s="14" t="s">
        <v>196</v>
      </c>
      <c r="BE391" s="172">
        <f t="shared" si="104"/>
        <v>0</v>
      </c>
      <c r="BF391" s="172">
        <f t="shared" si="105"/>
        <v>0</v>
      </c>
      <c r="BG391" s="172">
        <f t="shared" si="106"/>
        <v>0</v>
      </c>
      <c r="BH391" s="172">
        <f t="shared" si="107"/>
        <v>0</v>
      </c>
      <c r="BI391" s="172">
        <f t="shared" si="108"/>
        <v>0</v>
      </c>
      <c r="BJ391" s="14" t="s">
        <v>204</v>
      </c>
      <c r="BK391" s="172">
        <f t="shared" si="109"/>
        <v>0</v>
      </c>
      <c r="BL391" s="14" t="s">
        <v>265</v>
      </c>
      <c r="BM391" s="171" t="s">
        <v>1775</v>
      </c>
    </row>
    <row r="392" spans="1:65" s="2" customFormat="1" ht="21.75" customHeight="1">
      <c r="A392" s="29"/>
      <c r="B392" s="158"/>
      <c r="C392" s="173" t="s">
        <v>1132</v>
      </c>
      <c r="D392" s="173" t="s">
        <v>214</v>
      </c>
      <c r="E392" s="174" t="s">
        <v>819</v>
      </c>
      <c r="F392" s="175" t="s">
        <v>820</v>
      </c>
      <c r="G392" s="176" t="s">
        <v>208</v>
      </c>
      <c r="H392" s="177">
        <v>2063.877</v>
      </c>
      <c r="I392" s="178"/>
      <c r="J392" s="179">
        <f t="shared" si="100"/>
        <v>0</v>
      </c>
      <c r="K392" s="180"/>
      <c r="L392" s="181"/>
      <c r="M392" s="182" t="s">
        <v>1</v>
      </c>
      <c r="N392" s="183" t="s">
        <v>45</v>
      </c>
      <c r="O392" s="55"/>
      <c r="P392" s="169">
        <f t="shared" si="101"/>
        <v>0</v>
      </c>
      <c r="Q392" s="169">
        <v>4.0000000000000001E-3</v>
      </c>
      <c r="R392" s="169">
        <f t="shared" si="102"/>
        <v>8.2555080000000007</v>
      </c>
      <c r="S392" s="169">
        <v>0</v>
      </c>
      <c r="T392" s="170">
        <f t="shared" si="103"/>
        <v>0</v>
      </c>
      <c r="U392" s="29"/>
      <c r="V392" s="29"/>
      <c r="W392" s="29"/>
      <c r="X392" s="29"/>
      <c r="Y392" s="29"/>
      <c r="Z392" s="29"/>
      <c r="AA392" s="29"/>
      <c r="AB392" s="29"/>
      <c r="AC392" s="29"/>
      <c r="AD392" s="29"/>
      <c r="AE392" s="29"/>
      <c r="AR392" s="171" t="s">
        <v>320</v>
      </c>
      <c r="AT392" s="171" t="s">
        <v>214</v>
      </c>
      <c r="AU392" s="171" t="s">
        <v>204</v>
      </c>
      <c r="AY392" s="14" t="s">
        <v>196</v>
      </c>
      <c r="BE392" s="172">
        <f t="shared" si="104"/>
        <v>0</v>
      </c>
      <c r="BF392" s="172">
        <f t="shared" si="105"/>
        <v>0</v>
      </c>
      <c r="BG392" s="172">
        <f t="shared" si="106"/>
        <v>0</v>
      </c>
      <c r="BH392" s="172">
        <f t="shared" si="107"/>
        <v>0</v>
      </c>
      <c r="BI392" s="172">
        <f t="shared" si="108"/>
        <v>0</v>
      </c>
      <c r="BJ392" s="14" t="s">
        <v>204</v>
      </c>
      <c r="BK392" s="172">
        <f t="shared" si="109"/>
        <v>0</v>
      </c>
      <c r="BL392" s="14" t="s">
        <v>265</v>
      </c>
      <c r="BM392" s="171" t="s">
        <v>1776</v>
      </c>
    </row>
    <row r="393" spans="1:65" s="2" customFormat="1" ht="16.5" customHeight="1">
      <c r="A393" s="29"/>
      <c r="B393" s="158"/>
      <c r="C393" s="159" t="s">
        <v>1136</v>
      </c>
      <c r="D393" s="159" t="s">
        <v>199</v>
      </c>
      <c r="E393" s="160" t="s">
        <v>823</v>
      </c>
      <c r="F393" s="161" t="s">
        <v>824</v>
      </c>
      <c r="G393" s="162" t="s">
        <v>208</v>
      </c>
      <c r="H393" s="163">
        <v>36.28</v>
      </c>
      <c r="I393" s="164"/>
      <c r="J393" s="165">
        <f t="shared" si="100"/>
        <v>0</v>
      </c>
      <c r="K393" s="166"/>
      <c r="L393" s="30"/>
      <c r="M393" s="167" t="s">
        <v>1</v>
      </c>
      <c r="N393" s="168" t="s">
        <v>45</v>
      </c>
      <c r="O393" s="55"/>
      <c r="P393" s="169">
        <f t="shared" si="101"/>
        <v>0</v>
      </c>
      <c r="Q393" s="169">
        <v>8.8000000000000003E-4</v>
      </c>
      <c r="R393" s="169">
        <f t="shared" si="102"/>
        <v>3.1926400000000001E-2</v>
      </c>
      <c r="S393" s="169">
        <v>0</v>
      </c>
      <c r="T393" s="170">
        <f t="shared" si="103"/>
        <v>0</v>
      </c>
      <c r="U393" s="29"/>
      <c r="V393" s="29"/>
      <c r="W393" s="29"/>
      <c r="X393" s="29"/>
      <c r="Y393" s="29"/>
      <c r="Z393" s="29"/>
      <c r="AA393" s="29"/>
      <c r="AB393" s="29"/>
      <c r="AC393" s="29"/>
      <c r="AD393" s="29"/>
      <c r="AE393" s="29"/>
      <c r="AR393" s="171" t="s">
        <v>265</v>
      </c>
      <c r="AT393" s="171" t="s">
        <v>199</v>
      </c>
      <c r="AU393" s="171" t="s">
        <v>204</v>
      </c>
      <c r="AY393" s="14" t="s">
        <v>196</v>
      </c>
      <c r="BE393" s="172">
        <f t="shared" si="104"/>
        <v>0</v>
      </c>
      <c r="BF393" s="172">
        <f t="shared" si="105"/>
        <v>0</v>
      </c>
      <c r="BG393" s="172">
        <f t="shared" si="106"/>
        <v>0</v>
      </c>
      <c r="BH393" s="172">
        <f t="shared" si="107"/>
        <v>0</v>
      </c>
      <c r="BI393" s="172">
        <f t="shared" si="108"/>
        <v>0</v>
      </c>
      <c r="BJ393" s="14" t="s">
        <v>204</v>
      </c>
      <c r="BK393" s="172">
        <f t="shared" si="109"/>
        <v>0</v>
      </c>
      <c r="BL393" s="14" t="s">
        <v>265</v>
      </c>
      <c r="BM393" s="171" t="s">
        <v>1777</v>
      </c>
    </row>
    <row r="394" spans="1:65" s="2" customFormat="1" ht="21.75" customHeight="1">
      <c r="A394" s="29"/>
      <c r="B394" s="158"/>
      <c r="C394" s="173" t="s">
        <v>1140</v>
      </c>
      <c r="D394" s="173" t="s">
        <v>214</v>
      </c>
      <c r="E394" s="174" t="s">
        <v>827</v>
      </c>
      <c r="F394" s="175" t="s">
        <v>828</v>
      </c>
      <c r="G394" s="176" t="s">
        <v>208</v>
      </c>
      <c r="H394" s="177">
        <v>41.722000000000001</v>
      </c>
      <c r="I394" s="178"/>
      <c r="J394" s="179">
        <f t="shared" si="100"/>
        <v>0</v>
      </c>
      <c r="K394" s="180"/>
      <c r="L394" s="181"/>
      <c r="M394" s="182" t="s">
        <v>1</v>
      </c>
      <c r="N394" s="183" t="s">
        <v>45</v>
      </c>
      <c r="O394" s="55"/>
      <c r="P394" s="169">
        <f t="shared" si="101"/>
        <v>0</v>
      </c>
      <c r="Q394" s="169">
        <v>4.7000000000000002E-3</v>
      </c>
      <c r="R394" s="169">
        <f t="shared" si="102"/>
        <v>0.1960934</v>
      </c>
      <c r="S394" s="169">
        <v>0</v>
      </c>
      <c r="T394" s="170">
        <f t="shared" si="103"/>
        <v>0</v>
      </c>
      <c r="U394" s="29"/>
      <c r="V394" s="29"/>
      <c r="W394" s="29"/>
      <c r="X394" s="29"/>
      <c r="Y394" s="29"/>
      <c r="Z394" s="29"/>
      <c r="AA394" s="29"/>
      <c r="AB394" s="29"/>
      <c r="AC394" s="29"/>
      <c r="AD394" s="29"/>
      <c r="AE394" s="29"/>
      <c r="AR394" s="171" t="s">
        <v>320</v>
      </c>
      <c r="AT394" s="171" t="s">
        <v>214</v>
      </c>
      <c r="AU394" s="171" t="s">
        <v>204</v>
      </c>
      <c r="AY394" s="14" t="s">
        <v>196</v>
      </c>
      <c r="BE394" s="172">
        <f t="shared" si="104"/>
        <v>0</v>
      </c>
      <c r="BF394" s="172">
        <f t="shared" si="105"/>
        <v>0</v>
      </c>
      <c r="BG394" s="172">
        <f t="shared" si="106"/>
        <v>0</v>
      </c>
      <c r="BH394" s="172">
        <f t="shared" si="107"/>
        <v>0</v>
      </c>
      <c r="BI394" s="172">
        <f t="shared" si="108"/>
        <v>0</v>
      </c>
      <c r="BJ394" s="14" t="s">
        <v>204</v>
      </c>
      <c r="BK394" s="172">
        <f t="shared" si="109"/>
        <v>0</v>
      </c>
      <c r="BL394" s="14" t="s">
        <v>265</v>
      </c>
      <c r="BM394" s="171" t="s">
        <v>1778</v>
      </c>
    </row>
    <row r="395" spans="1:65" s="2" customFormat="1" ht="16.5" customHeight="1">
      <c r="A395" s="29"/>
      <c r="B395" s="158"/>
      <c r="C395" s="159" t="s">
        <v>1144</v>
      </c>
      <c r="D395" s="159" t="s">
        <v>199</v>
      </c>
      <c r="E395" s="160" t="s">
        <v>831</v>
      </c>
      <c r="F395" s="161" t="s">
        <v>832</v>
      </c>
      <c r="G395" s="162" t="s">
        <v>208</v>
      </c>
      <c r="H395" s="163">
        <v>3221.4639999999999</v>
      </c>
      <c r="I395" s="164"/>
      <c r="J395" s="165">
        <f t="shared" si="100"/>
        <v>0</v>
      </c>
      <c r="K395" s="166"/>
      <c r="L395" s="30"/>
      <c r="M395" s="167" t="s">
        <v>1</v>
      </c>
      <c r="N395" s="168" t="s">
        <v>45</v>
      </c>
      <c r="O395" s="55"/>
      <c r="P395" s="169">
        <f t="shared" si="101"/>
        <v>0</v>
      </c>
      <c r="Q395" s="169">
        <v>3.2000000000000002E-3</v>
      </c>
      <c r="R395" s="169">
        <f t="shared" si="102"/>
        <v>10.3086848</v>
      </c>
      <c r="S395" s="169">
        <v>0</v>
      </c>
      <c r="T395" s="170">
        <f t="shared" si="103"/>
        <v>0</v>
      </c>
      <c r="U395" s="29"/>
      <c r="V395" s="29"/>
      <c r="W395" s="29"/>
      <c r="X395" s="29"/>
      <c r="Y395" s="29"/>
      <c r="Z395" s="29"/>
      <c r="AA395" s="29"/>
      <c r="AB395" s="29"/>
      <c r="AC395" s="29"/>
      <c r="AD395" s="29"/>
      <c r="AE395" s="29"/>
      <c r="AR395" s="171" t="s">
        <v>265</v>
      </c>
      <c r="AT395" s="171" t="s">
        <v>199</v>
      </c>
      <c r="AU395" s="171" t="s">
        <v>204</v>
      </c>
      <c r="AY395" s="14" t="s">
        <v>196</v>
      </c>
      <c r="BE395" s="172">
        <f t="shared" si="104"/>
        <v>0</v>
      </c>
      <c r="BF395" s="172">
        <f t="shared" si="105"/>
        <v>0</v>
      </c>
      <c r="BG395" s="172">
        <f t="shared" si="106"/>
        <v>0</v>
      </c>
      <c r="BH395" s="172">
        <f t="shared" si="107"/>
        <v>0</v>
      </c>
      <c r="BI395" s="172">
        <f t="shared" si="108"/>
        <v>0</v>
      </c>
      <c r="BJ395" s="14" t="s">
        <v>204</v>
      </c>
      <c r="BK395" s="172">
        <f t="shared" si="109"/>
        <v>0</v>
      </c>
      <c r="BL395" s="14" t="s">
        <v>265</v>
      </c>
      <c r="BM395" s="171" t="s">
        <v>1779</v>
      </c>
    </row>
    <row r="396" spans="1:65" s="2" customFormat="1" ht="16.5" customHeight="1">
      <c r="A396" s="29"/>
      <c r="B396" s="158"/>
      <c r="C396" s="159" t="s">
        <v>1148</v>
      </c>
      <c r="D396" s="159" t="s">
        <v>199</v>
      </c>
      <c r="E396" s="160" t="s">
        <v>835</v>
      </c>
      <c r="F396" s="161" t="s">
        <v>836</v>
      </c>
      <c r="G396" s="162" t="s">
        <v>208</v>
      </c>
      <c r="H396" s="163">
        <v>3221.4639999999999</v>
      </c>
      <c r="I396" s="164"/>
      <c r="J396" s="165">
        <f t="shared" si="100"/>
        <v>0</v>
      </c>
      <c r="K396" s="166"/>
      <c r="L396" s="30"/>
      <c r="M396" s="167" t="s">
        <v>1</v>
      </c>
      <c r="N396" s="168" t="s">
        <v>45</v>
      </c>
      <c r="O396" s="55"/>
      <c r="P396" s="169">
        <f t="shared" si="101"/>
        <v>0</v>
      </c>
      <c r="Q396" s="169">
        <v>0</v>
      </c>
      <c r="R396" s="169">
        <f t="shared" si="102"/>
        <v>0</v>
      </c>
      <c r="S396" s="169">
        <v>0</v>
      </c>
      <c r="T396" s="170">
        <f t="shared" si="103"/>
        <v>0</v>
      </c>
      <c r="U396" s="29"/>
      <c r="V396" s="29"/>
      <c r="W396" s="29"/>
      <c r="X396" s="29"/>
      <c r="Y396" s="29"/>
      <c r="Z396" s="29"/>
      <c r="AA396" s="29"/>
      <c r="AB396" s="29"/>
      <c r="AC396" s="29"/>
      <c r="AD396" s="29"/>
      <c r="AE396" s="29"/>
      <c r="AR396" s="171" t="s">
        <v>265</v>
      </c>
      <c r="AT396" s="171" t="s">
        <v>199</v>
      </c>
      <c r="AU396" s="171" t="s">
        <v>204</v>
      </c>
      <c r="AY396" s="14" t="s">
        <v>196</v>
      </c>
      <c r="BE396" s="172">
        <f t="shared" si="104"/>
        <v>0</v>
      </c>
      <c r="BF396" s="172">
        <f t="shared" si="105"/>
        <v>0</v>
      </c>
      <c r="BG396" s="172">
        <f t="shared" si="106"/>
        <v>0</v>
      </c>
      <c r="BH396" s="172">
        <f t="shared" si="107"/>
        <v>0</v>
      </c>
      <c r="BI396" s="172">
        <f t="shared" si="108"/>
        <v>0</v>
      </c>
      <c r="BJ396" s="14" t="s">
        <v>204</v>
      </c>
      <c r="BK396" s="172">
        <f t="shared" si="109"/>
        <v>0</v>
      </c>
      <c r="BL396" s="14" t="s">
        <v>265</v>
      </c>
      <c r="BM396" s="171" t="s">
        <v>1780</v>
      </c>
    </row>
    <row r="397" spans="1:65" s="2" customFormat="1" ht="16.5" customHeight="1">
      <c r="A397" s="29"/>
      <c r="B397" s="158"/>
      <c r="C397" s="173" t="s">
        <v>1152</v>
      </c>
      <c r="D397" s="173" t="s">
        <v>214</v>
      </c>
      <c r="E397" s="174" t="s">
        <v>839</v>
      </c>
      <c r="F397" s="175" t="s">
        <v>840</v>
      </c>
      <c r="G397" s="176" t="s">
        <v>208</v>
      </c>
      <c r="H397" s="177">
        <v>3704.6840000000002</v>
      </c>
      <c r="I397" s="178"/>
      <c r="J397" s="179">
        <f t="shared" si="100"/>
        <v>0</v>
      </c>
      <c r="K397" s="180"/>
      <c r="L397" s="181"/>
      <c r="M397" s="182" t="s">
        <v>1</v>
      </c>
      <c r="N397" s="183" t="s">
        <v>45</v>
      </c>
      <c r="O397" s="55"/>
      <c r="P397" s="169">
        <f t="shared" si="101"/>
        <v>0</v>
      </c>
      <c r="Q397" s="169">
        <v>1.8000000000000001E-4</v>
      </c>
      <c r="R397" s="169">
        <f t="shared" si="102"/>
        <v>0.66684312000000012</v>
      </c>
      <c r="S397" s="169">
        <v>0</v>
      </c>
      <c r="T397" s="170">
        <f t="shared" si="103"/>
        <v>0</v>
      </c>
      <c r="U397" s="29"/>
      <c r="V397" s="29"/>
      <c r="W397" s="29"/>
      <c r="X397" s="29"/>
      <c r="Y397" s="29"/>
      <c r="Z397" s="29"/>
      <c r="AA397" s="29"/>
      <c r="AB397" s="29"/>
      <c r="AC397" s="29"/>
      <c r="AD397" s="29"/>
      <c r="AE397" s="29"/>
      <c r="AR397" s="171" t="s">
        <v>320</v>
      </c>
      <c r="AT397" s="171" t="s">
        <v>214</v>
      </c>
      <c r="AU397" s="171" t="s">
        <v>204</v>
      </c>
      <c r="AY397" s="14" t="s">
        <v>196</v>
      </c>
      <c r="BE397" s="172">
        <f t="shared" si="104"/>
        <v>0</v>
      </c>
      <c r="BF397" s="172">
        <f t="shared" si="105"/>
        <v>0</v>
      </c>
      <c r="BG397" s="172">
        <f t="shared" si="106"/>
        <v>0</v>
      </c>
      <c r="BH397" s="172">
        <f t="shared" si="107"/>
        <v>0</v>
      </c>
      <c r="BI397" s="172">
        <f t="shared" si="108"/>
        <v>0</v>
      </c>
      <c r="BJ397" s="14" t="s">
        <v>204</v>
      </c>
      <c r="BK397" s="172">
        <f t="shared" si="109"/>
        <v>0</v>
      </c>
      <c r="BL397" s="14" t="s">
        <v>265</v>
      </c>
      <c r="BM397" s="171" t="s">
        <v>1781</v>
      </c>
    </row>
    <row r="398" spans="1:65" s="2" customFormat="1" ht="16.5" customHeight="1">
      <c r="A398" s="29"/>
      <c r="B398" s="158"/>
      <c r="C398" s="159" t="s">
        <v>1156</v>
      </c>
      <c r="D398" s="159" t="s">
        <v>199</v>
      </c>
      <c r="E398" s="160" t="s">
        <v>843</v>
      </c>
      <c r="F398" s="161" t="s">
        <v>844</v>
      </c>
      <c r="G398" s="162" t="s">
        <v>512</v>
      </c>
      <c r="H398" s="163">
        <v>16</v>
      </c>
      <c r="I398" s="164"/>
      <c r="J398" s="165">
        <f t="shared" si="100"/>
        <v>0</v>
      </c>
      <c r="K398" s="166"/>
      <c r="L398" s="30"/>
      <c r="M398" s="167" t="s">
        <v>1</v>
      </c>
      <c r="N398" s="168" t="s">
        <v>45</v>
      </c>
      <c r="O398" s="55"/>
      <c r="P398" s="169">
        <f t="shared" si="101"/>
        <v>0</v>
      </c>
      <c r="Q398" s="169">
        <v>1.9000000000000001E-4</v>
      </c>
      <c r="R398" s="169">
        <f t="shared" si="102"/>
        <v>3.0400000000000002E-3</v>
      </c>
      <c r="S398" s="169">
        <v>0</v>
      </c>
      <c r="T398" s="170">
        <f t="shared" si="103"/>
        <v>0</v>
      </c>
      <c r="U398" s="29"/>
      <c r="V398" s="29"/>
      <c r="W398" s="29"/>
      <c r="X398" s="29"/>
      <c r="Y398" s="29"/>
      <c r="Z398" s="29"/>
      <c r="AA398" s="29"/>
      <c r="AB398" s="29"/>
      <c r="AC398" s="29"/>
      <c r="AD398" s="29"/>
      <c r="AE398" s="29"/>
      <c r="AR398" s="171" t="s">
        <v>265</v>
      </c>
      <c r="AT398" s="171" t="s">
        <v>199</v>
      </c>
      <c r="AU398" s="171" t="s">
        <v>204</v>
      </c>
      <c r="AY398" s="14" t="s">
        <v>196</v>
      </c>
      <c r="BE398" s="172">
        <f t="shared" si="104"/>
        <v>0</v>
      </c>
      <c r="BF398" s="172">
        <f t="shared" si="105"/>
        <v>0</v>
      </c>
      <c r="BG398" s="172">
        <f t="shared" si="106"/>
        <v>0</v>
      </c>
      <c r="BH398" s="172">
        <f t="shared" si="107"/>
        <v>0</v>
      </c>
      <c r="BI398" s="172">
        <f t="shared" si="108"/>
        <v>0</v>
      </c>
      <c r="BJ398" s="14" t="s">
        <v>204</v>
      </c>
      <c r="BK398" s="172">
        <f t="shared" si="109"/>
        <v>0</v>
      </c>
      <c r="BL398" s="14" t="s">
        <v>265</v>
      </c>
      <c r="BM398" s="171" t="s">
        <v>1782</v>
      </c>
    </row>
    <row r="399" spans="1:65" s="2" customFormat="1" ht="16.5" customHeight="1">
      <c r="A399" s="29"/>
      <c r="B399" s="158"/>
      <c r="C399" s="159" t="s">
        <v>1160</v>
      </c>
      <c r="D399" s="159" t="s">
        <v>199</v>
      </c>
      <c r="E399" s="160" t="s">
        <v>1783</v>
      </c>
      <c r="F399" s="161" t="s">
        <v>1784</v>
      </c>
      <c r="G399" s="162" t="s">
        <v>512</v>
      </c>
      <c r="H399" s="163">
        <v>14</v>
      </c>
      <c r="I399" s="164"/>
      <c r="J399" s="165">
        <f t="shared" si="100"/>
        <v>0</v>
      </c>
      <c r="K399" s="166"/>
      <c r="L399" s="30"/>
      <c r="M399" s="167" t="s">
        <v>1</v>
      </c>
      <c r="N399" s="168" t="s">
        <v>45</v>
      </c>
      <c r="O399" s="55"/>
      <c r="P399" s="169">
        <f t="shared" si="101"/>
        <v>0</v>
      </c>
      <c r="Q399" s="169">
        <v>6.9999999999999994E-5</v>
      </c>
      <c r="R399" s="169">
        <f t="shared" si="102"/>
        <v>9.7999999999999997E-4</v>
      </c>
      <c r="S399" s="169">
        <v>0</v>
      </c>
      <c r="T399" s="170">
        <f t="shared" si="103"/>
        <v>0</v>
      </c>
      <c r="U399" s="29"/>
      <c r="V399" s="29"/>
      <c r="W399" s="29"/>
      <c r="X399" s="29"/>
      <c r="Y399" s="29"/>
      <c r="Z399" s="29"/>
      <c r="AA399" s="29"/>
      <c r="AB399" s="29"/>
      <c r="AC399" s="29"/>
      <c r="AD399" s="29"/>
      <c r="AE399" s="29"/>
      <c r="AR399" s="171" t="s">
        <v>203</v>
      </c>
      <c r="AT399" s="171" t="s">
        <v>199</v>
      </c>
      <c r="AU399" s="171" t="s">
        <v>204</v>
      </c>
      <c r="AY399" s="14" t="s">
        <v>196</v>
      </c>
      <c r="BE399" s="172">
        <f t="shared" si="104"/>
        <v>0</v>
      </c>
      <c r="BF399" s="172">
        <f t="shared" si="105"/>
        <v>0</v>
      </c>
      <c r="BG399" s="172">
        <f t="shared" si="106"/>
        <v>0</v>
      </c>
      <c r="BH399" s="172">
        <f t="shared" si="107"/>
        <v>0</v>
      </c>
      <c r="BI399" s="172">
        <f t="shared" si="108"/>
        <v>0</v>
      </c>
      <c r="BJ399" s="14" t="s">
        <v>204</v>
      </c>
      <c r="BK399" s="172">
        <f t="shared" si="109"/>
        <v>0</v>
      </c>
      <c r="BL399" s="14" t="s">
        <v>203</v>
      </c>
      <c r="BM399" s="171" t="s">
        <v>1785</v>
      </c>
    </row>
    <row r="400" spans="1:65" s="2" customFormat="1" ht="16.5" customHeight="1">
      <c r="A400" s="29"/>
      <c r="B400" s="158"/>
      <c r="C400" s="173" t="s">
        <v>1166</v>
      </c>
      <c r="D400" s="173" t="s">
        <v>214</v>
      </c>
      <c r="E400" s="174" t="s">
        <v>1786</v>
      </c>
      <c r="F400" s="175" t="s">
        <v>1787</v>
      </c>
      <c r="G400" s="176" t="s">
        <v>512</v>
      </c>
      <c r="H400" s="177">
        <v>2</v>
      </c>
      <c r="I400" s="178"/>
      <c r="J400" s="179">
        <f t="shared" si="100"/>
        <v>0</v>
      </c>
      <c r="K400" s="180"/>
      <c r="L400" s="181"/>
      <c r="M400" s="182" t="s">
        <v>1</v>
      </c>
      <c r="N400" s="183" t="s">
        <v>45</v>
      </c>
      <c r="O400" s="55"/>
      <c r="P400" s="169">
        <f t="shared" si="101"/>
        <v>0</v>
      </c>
      <c r="Q400" s="169">
        <v>8.9999999999999998E-4</v>
      </c>
      <c r="R400" s="169">
        <f t="shared" si="102"/>
        <v>1.8E-3</v>
      </c>
      <c r="S400" s="169">
        <v>0</v>
      </c>
      <c r="T400" s="170">
        <f t="shared" si="103"/>
        <v>0</v>
      </c>
      <c r="U400" s="29"/>
      <c r="V400" s="29"/>
      <c r="W400" s="29"/>
      <c r="X400" s="29"/>
      <c r="Y400" s="29"/>
      <c r="Z400" s="29"/>
      <c r="AA400" s="29"/>
      <c r="AB400" s="29"/>
      <c r="AC400" s="29"/>
      <c r="AD400" s="29"/>
      <c r="AE400" s="29"/>
      <c r="AR400" s="171" t="s">
        <v>217</v>
      </c>
      <c r="AT400" s="171" t="s">
        <v>214</v>
      </c>
      <c r="AU400" s="171" t="s">
        <v>204</v>
      </c>
      <c r="AY400" s="14" t="s">
        <v>196</v>
      </c>
      <c r="BE400" s="172">
        <f t="shared" si="104"/>
        <v>0</v>
      </c>
      <c r="BF400" s="172">
        <f t="shared" si="105"/>
        <v>0</v>
      </c>
      <c r="BG400" s="172">
        <f t="shared" si="106"/>
        <v>0</v>
      </c>
      <c r="BH400" s="172">
        <f t="shared" si="107"/>
        <v>0</v>
      </c>
      <c r="BI400" s="172">
        <f t="shared" si="108"/>
        <v>0</v>
      </c>
      <c r="BJ400" s="14" t="s">
        <v>204</v>
      </c>
      <c r="BK400" s="172">
        <f t="shared" si="109"/>
        <v>0</v>
      </c>
      <c r="BL400" s="14" t="s">
        <v>203</v>
      </c>
      <c r="BM400" s="171" t="s">
        <v>1788</v>
      </c>
    </row>
    <row r="401" spans="1:65" s="2" customFormat="1" ht="16.5" customHeight="1">
      <c r="A401" s="29"/>
      <c r="B401" s="158"/>
      <c r="C401" s="173" t="s">
        <v>1170</v>
      </c>
      <c r="D401" s="173" t="s">
        <v>214</v>
      </c>
      <c r="E401" s="174" t="s">
        <v>1789</v>
      </c>
      <c r="F401" s="175" t="s">
        <v>1790</v>
      </c>
      <c r="G401" s="176" t="s">
        <v>512</v>
      </c>
      <c r="H401" s="177">
        <v>12</v>
      </c>
      <c r="I401" s="178"/>
      <c r="J401" s="179">
        <f t="shared" si="100"/>
        <v>0</v>
      </c>
      <c r="K401" s="180"/>
      <c r="L401" s="181"/>
      <c r="M401" s="182" t="s">
        <v>1</v>
      </c>
      <c r="N401" s="183" t="s">
        <v>45</v>
      </c>
      <c r="O401" s="55"/>
      <c r="P401" s="169">
        <f t="shared" si="101"/>
        <v>0</v>
      </c>
      <c r="Q401" s="169">
        <v>6.9999999999999999E-4</v>
      </c>
      <c r="R401" s="169">
        <f t="shared" si="102"/>
        <v>8.3999999999999995E-3</v>
      </c>
      <c r="S401" s="169">
        <v>0</v>
      </c>
      <c r="T401" s="170">
        <f t="shared" si="103"/>
        <v>0</v>
      </c>
      <c r="U401" s="29"/>
      <c r="V401" s="29"/>
      <c r="W401" s="29"/>
      <c r="X401" s="29"/>
      <c r="Y401" s="29"/>
      <c r="Z401" s="29"/>
      <c r="AA401" s="29"/>
      <c r="AB401" s="29"/>
      <c r="AC401" s="29"/>
      <c r="AD401" s="29"/>
      <c r="AE401" s="29"/>
      <c r="AR401" s="171" t="s">
        <v>217</v>
      </c>
      <c r="AT401" s="171" t="s">
        <v>214</v>
      </c>
      <c r="AU401" s="171" t="s">
        <v>204</v>
      </c>
      <c r="AY401" s="14" t="s">
        <v>196</v>
      </c>
      <c r="BE401" s="172">
        <f t="shared" si="104"/>
        <v>0</v>
      </c>
      <c r="BF401" s="172">
        <f t="shared" si="105"/>
        <v>0</v>
      </c>
      <c r="BG401" s="172">
        <f t="shared" si="106"/>
        <v>0</v>
      </c>
      <c r="BH401" s="172">
        <f t="shared" si="107"/>
        <v>0</v>
      </c>
      <c r="BI401" s="172">
        <f t="shared" si="108"/>
        <v>0</v>
      </c>
      <c r="BJ401" s="14" t="s">
        <v>204</v>
      </c>
      <c r="BK401" s="172">
        <f t="shared" si="109"/>
        <v>0</v>
      </c>
      <c r="BL401" s="14" t="s">
        <v>203</v>
      </c>
      <c r="BM401" s="171" t="s">
        <v>1791</v>
      </c>
    </row>
    <row r="402" spans="1:65" s="2" customFormat="1" ht="16.5" customHeight="1">
      <c r="A402" s="29"/>
      <c r="B402" s="158"/>
      <c r="C402" s="159" t="s">
        <v>1174</v>
      </c>
      <c r="D402" s="159" t="s">
        <v>199</v>
      </c>
      <c r="E402" s="160" t="s">
        <v>847</v>
      </c>
      <c r="F402" s="161" t="s">
        <v>848</v>
      </c>
      <c r="G402" s="162" t="s">
        <v>212</v>
      </c>
      <c r="H402" s="163">
        <v>19.48</v>
      </c>
      <c r="I402" s="164"/>
      <c r="J402" s="165">
        <f t="shared" si="100"/>
        <v>0</v>
      </c>
      <c r="K402" s="166"/>
      <c r="L402" s="30"/>
      <c r="M402" s="167" t="s">
        <v>1</v>
      </c>
      <c r="N402" s="168" t="s">
        <v>45</v>
      </c>
      <c r="O402" s="55"/>
      <c r="P402" s="169">
        <f t="shared" si="101"/>
        <v>0</v>
      </c>
      <c r="Q402" s="169">
        <v>0</v>
      </c>
      <c r="R402" s="169">
        <f t="shared" si="102"/>
        <v>0</v>
      </c>
      <c r="S402" s="169">
        <v>0</v>
      </c>
      <c r="T402" s="170">
        <f t="shared" si="103"/>
        <v>0</v>
      </c>
      <c r="U402" s="29"/>
      <c r="V402" s="29"/>
      <c r="W402" s="29"/>
      <c r="X402" s="29"/>
      <c r="Y402" s="29"/>
      <c r="Z402" s="29"/>
      <c r="AA402" s="29"/>
      <c r="AB402" s="29"/>
      <c r="AC402" s="29"/>
      <c r="AD402" s="29"/>
      <c r="AE402" s="29"/>
      <c r="AR402" s="171" t="s">
        <v>265</v>
      </c>
      <c r="AT402" s="171" t="s">
        <v>199</v>
      </c>
      <c r="AU402" s="171" t="s">
        <v>204</v>
      </c>
      <c r="AY402" s="14" t="s">
        <v>196</v>
      </c>
      <c r="BE402" s="172">
        <f t="shared" si="104"/>
        <v>0</v>
      </c>
      <c r="BF402" s="172">
        <f t="shared" si="105"/>
        <v>0</v>
      </c>
      <c r="BG402" s="172">
        <f t="shared" si="106"/>
        <v>0</v>
      </c>
      <c r="BH402" s="172">
        <f t="shared" si="107"/>
        <v>0</v>
      </c>
      <c r="BI402" s="172">
        <f t="shared" si="108"/>
        <v>0</v>
      </c>
      <c r="BJ402" s="14" t="s">
        <v>204</v>
      </c>
      <c r="BK402" s="172">
        <f t="shared" si="109"/>
        <v>0</v>
      </c>
      <c r="BL402" s="14" t="s">
        <v>265</v>
      </c>
      <c r="BM402" s="171" t="s">
        <v>1792</v>
      </c>
    </row>
    <row r="403" spans="1:65" s="12" customFormat="1" ht="22.9" customHeight="1">
      <c r="B403" s="145"/>
      <c r="D403" s="146" t="s">
        <v>78</v>
      </c>
      <c r="E403" s="156" t="s">
        <v>850</v>
      </c>
      <c r="F403" s="156" t="s">
        <v>851</v>
      </c>
      <c r="I403" s="148"/>
      <c r="J403" s="157">
        <f>BK403</f>
        <v>0</v>
      </c>
      <c r="L403" s="145"/>
      <c r="M403" s="150"/>
      <c r="N403" s="151"/>
      <c r="O403" s="151"/>
      <c r="P403" s="152">
        <f>SUM(P404:P445)</f>
        <v>0</v>
      </c>
      <c r="Q403" s="151"/>
      <c r="R403" s="152">
        <f>SUM(R404:R445)</f>
        <v>24.586128469999998</v>
      </c>
      <c r="S403" s="151"/>
      <c r="T403" s="153">
        <f>SUM(T404:T445)</f>
        <v>18.07700685</v>
      </c>
      <c r="AR403" s="146" t="s">
        <v>204</v>
      </c>
      <c r="AT403" s="154" t="s">
        <v>78</v>
      </c>
      <c r="AU403" s="154" t="s">
        <v>87</v>
      </c>
      <c r="AY403" s="146" t="s">
        <v>196</v>
      </c>
      <c r="BK403" s="155">
        <f>SUM(BK404:BK445)</f>
        <v>0</v>
      </c>
    </row>
    <row r="404" spans="1:65" s="2" customFormat="1" ht="16.5" customHeight="1">
      <c r="A404" s="29"/>
      <c r="B404" s="158"/>
      <c r="C404" s="159" t="s">
        <v>1178</v>
      </c>
      <c r="D404" s="159" t="s">
        <v>199</v>
      </c>
      <c r="E404" s="160" t="s">
        <v>853</v>
      </c>
      <c r="F404" s="161" t="s">
        <v>854</v>
      </c>
      <c r="G404" s="162" t="s">
        <v>512</v>
      </c>
      <c r="H404" s="163">
        <v>2</v>
      </c>
      <c r="I404" s="164"/>
      <c r="J404" s="165">
        <f t="shared" ref="J404:J445" si="110">ROUND(I404*H404,2)</f>
        <v>0</v>
      </c>
      <c r="K404" s="166"/>
      <c r="L404" s="30"/>
      <c r="M404" s="167" t="s">
        <v>1</v>
      </c>
      <c r="N404" s="168" t="s">
        <v>45</v>
      </c>
      <c r="O404" s="55"/>
      <c r="P404" s="169">
        <f t="shared" ref="P404:P445" si="111">O404*H404</f>
        <v>0</v>
      </c>
      <c r="Q404" s="169">
        <v>0</v>
      </c>
      <c r="R404" s="169">
        <f t="shared" ref="R404:R445" si="112">Q404*H404</f>
        <v>0</v>
      </c>
      <c r="S404" s="169">
        <v>0</v>
      </c>
      <c r="T404" s="170">
        <f t="shared" ref="T404:T445" si="113">S404*H404</f>
        <v>0</v>
      </c>
      <c r="U404" s="29"/>
      <c r="V404" s="29"/>
      <c r="W404" s="29"/>
      <c r="X404" s="29"/>
      <c r="Y404" s="29"/>
      <c r="Z404" s="29"/>
      <c r="AA404" s="29"/>
      <c r="AB404" s="29"/>
      <c r="AC404" s="29"/>
      <c r="AD404" s="29"/>
      <c r="AE404" s="29"/>
      <c r="AR404" s="171" t="s">
        <v>265</v>
      </c>
      <c r="AT404" s="171" t="s">
        <v>199</v>
      </c>
      <c r="AU404" s="171" t="s">
        <v>204</v>
      </c>
      <c r="AY404" s="14" t="s">
        <v>196</v>
      </c>
      <c r="BE404" s="172">
        <f t="shared" ref="BE404:BE445" si="114">IF(N404="základní",J404,0)</f>
        <v>0</v>
      </c>
      <c r="BF404" s="172">
        <f t="shared" ref="BF404:BF445" si="115">IF(N404="snížená",J404,0)</f>
        <v>0</v>
      </c>
      <c r="BG404" s="172">
        <f t="shared" ref="BG404:BG445" si="116">IF(N404="zákl. přenesená",J404,0)</f>
        <v>0</v>
      </c>
      <c r="BH404" s="172">
        <f t="shared" ref="BH404:BH445" si="117">IF(N404="sníž. přenesená",J404,0)</f>
        <v>0</v>
      </c>
      <c r="BI404" s="172">
        <f t="shared" ref="BI404:BI445" si="118">IF(N404="nulová",J404,0)</f>
        <v>0</v>
      </c>
      <c r="BJ404" s="14" t="s">
        <v>204</v>
      </c>
      <c r="BK404" s="172">
        <f t="shared" ref="BK404:BK445" si="119">ROUND(I404*H404,2)</f>
        <v>0</v>
      </c>
      <c r="BL404" s="14" t="s">
        <v>265</v>
      </c>
      <c r="BM404" s="171" t="s">
        <v>1793</v>
      </c>
    </row>
    <row r="405" spans="1:65" s="2" customFormat="1" ht="16.5" customHeight="1">
      <c r="A405" s="29"/>
      <c r="B405" s="158"/>
      <c r="C405" s="159" t="s">
        <v>1182</v>
      </c>
      <c r="D405" s="159" t="s">
        <v>199</v>
      </c>
      <c r="E405" s="160" t="s">
        <v>853</v>
      </c>
      <c r="F405" s="161" t="s">
        <v>854</v>
      </c>
      <c r="G405" s="162" t="s">
        <v>512</v>
      </c>
      <c r="H405" s="163">
        <v>54</v>
      </c>
      <c r="I405" s="164"/>
      <c r="J405" s="165">
        <f t="shared" si="110"/>
        <v>0</v>
      </c>
      <c r="K405" s="166"/>
      <c r="L405" s="30"/>
      <c r="M405" s="167" t="s">
        <v>1</v>
      </c>
      <c r="N405" s="168" t="s">
        <v>45</v>
      </c>
      <c r="O405" s="55"/>
      <c r="P405" s="169">
        <f t="shared" si="111"/>
        <v>0</v>
      </c>
      <c r="Q405" s="169">
        <v>0</v>
      </c>
      <c r="R405" s="169">
        <f t="shared" si="112"/>
        <v>0</v>
      </c>
      <c r="S405" s="169">
        <v>0</v>
      </c>
      <c r="T405" s="170">
        <f t="shared" si="113"/>
        <v>0</v>
      </c>
      <c r="U405" s="29"/>
      <c r="V405" s="29"/>
      <c r="W405" s="29"/>
      <c r="X405" s="29"/>
      <c r="Y405" s="29"/>
      <c r="Z405" s="29"/>
      <c r="AA405" s="29"/>
      <c r="AB405" s="29"/>
      <c r="AC405" s="29"/>
      <c r="AD405" s="29"/>
      <c r="AE405" s="29"/>
      <c r="AR405" s="171" t="s">
        <v>265</v>
      </c>
      <c r="AT405" s="171" t="s">
        <v>199</v>
      </c>
      <c r="AU405" s="171" t="s">
        <v>204</v>
      </c>
      <c r="AY405" s="14" t="s">
        <v>196</v>
      </c>
      <c r="BE405" s="172">
        <f t="shared" si="114"/>
        <v>0</v>
      </c>
      <c r="BF405" s="172">
        <f t="shared" si="115"/>
        <v>0</v>
      </c>
      <c r="BG405" s="172">
        <f t="shared" si="116"/>
        <v>0</v>
      </c>
      <c r="BH405" s="172">
        <f t="shared" si="117"/>
        <v>0</v>
      </c>
      <c r="BI405" s="172">
        <f t="shared" si="118"/>
        <v>0</v>
      </c>
      <c r="BJ405" s="14" t="s">
        <v>204</v>
      </c>
      <c r="BK405" s="172">
        <f t="shared" si="119"/>
        <v>0</v>
      </c>
      <c r="BL405" s="14" t="s">
        <v>265</v>
      </c>
      <c r="BM405" s="171" t="s">
        <v>1794</v>
      </c>
    </row>
    <row r="406" spans="1:65" s="2" customFormat="1" ht="16.5" customHeight="1">
      <c r="A406" s="29"/>
      <c r="B406" s="158"/>
      <c r="C406" s="159" t="s">
        <v>1186</v>
      </c>
      <c r="D406" s="159" t="s">
        <v>199</v>
      </c>
      <c r="E406" s="160" t="s">
        <v>1795</v>
      </c>
      <c r="F406" s="161" t="s">
        <v>1796</v>
      </c>
      <c r="G406" s="162" t="s">
        <v>208</v>
      </c>
      <c r="H406" s="163">
        <v>309.363</v>
      </c>
      <c r="I406" s="164"/>
      <c r="J406" s="165">
        <f t="shared" si="110"/>
        <v>0</v>
      </c>
      <c r="K406" s="166"/>
      <c r="L406" s="30"/>
      <c r="M406" s="167" t="s">
        <v>1</v>
      </c>
      <c r="N406" s="168" t="s">
        <v>45</v>
      </c>
      <c r="O406" s="55"/>
      <c r="P406" s="169">
        <f t="shared" si="111"/>
        <v>0</v>
      </c>
      <c r="Q406" s="169">
        <v>0</v>
      </c>
      <c r="R406" s="169">
        <f t="shared" si="112"/>
        <v>0</v>
      </c>
      <c r="S406" s="169">
        <v>1.75E-3</v>
      </c>
      <c r="T406" s="170">
        <f t="shared" si="113"/>
        <v>0.54138525000000004</v>
      </c>
      <c r="U406" s="29"/>
      <c r="V406" s="29"/>
      <c r="W406" s="29"/>
      <c r="X406" s="29"/>
      <c r="Y406" s="29"/>
      <c r="Z406" s="29"/>
      <c r="AA406" s="29"/>
      <c r="AB406" s="29"/>
      <c r="AC406" s="29"/>
      <c r="AD406" s="29"/>
      <c r="AE406" s="29"/>
      <c r="AR406" s="171" t="s">
        <v>265</v>
      </c>
      <c r="AT406" s="171" t="s">
        <v>199</v>
      </c>
      <c r="AU406" s="171" t="s">
        <v>204</v>
      </c>
      <c r="AY406" s="14" t="s">
        <v>196</v>
      </c>
      <c r="BE406" s="172">
        <f t="shared" si="114"/>
        <v>0</v>
      </c>
      <c r="BF406" s="172">
        <f t="shared" si="115"/>
        <v>0</v>
      </c>
      <c r="BG406" s="172">
        <f t="shared" si="116"/>
        <v>0</v>
      </c>
      <c r="BH406" s="172">
        <f t="shared" si="117"/>
        <v>0</v>
      </c>
      <c r="BI406" s="172">
        <f t="shared" si="118"/>
        <v>0</v>
      </c>
      <c r="BJ406" s="14" t="s">
        <v>204</v>
      </c>
      <c r="BK406" s="172">
        <f t="shared" si="119"/>
        <v>0</v>
      </c>
      <c r="BL406" s="14" t="s">
        <v>265</v>
      </c>
      <c r="BM406" s="171" t="s">
        <v>1797</v>
      </c>
    </row>
    <row r="407" spans="1:65" s="2" customFormat="1" ht="16.5" customHeight="1">
      <c r="A407" s="29"/>
      <c r="B407" s="158"/>
      <c r="C407" s="159" t="s">
        <v>1190</v>
      </c>
      <c r="D407" s="159" t="s">
        <v>199</v>
      </c>
      <c r="E407" s="160" t="s">
        <v>1798</v>
      </c>
      <c r="F407" s="161" t="s">
        <v>1799</v>
      </c>
      <c r="G407" s="162" t="s">
        <v>208</v>
      </c>
      <c r="H407" s="163">
        <v>925.31</v>
      </c>
      <c r="I407" s="164"/>
      <c r="J407" s="165">
        <f t="shared" si="110"/>
        <v>0</v>
      </c>
      <c r="K407" s="166"/>
      <c r="L407" s="30"/>
      <c r="M407" s="167" t="s">
        <v>1</v>
      </c>
      <c r="N407" s="168" t="s">
        <v>45</v>
      </c>
      <c r="O407" s="55"/>
      <c r="P407" s="169">
        <f t="shared" si="111"/>
        <v>0</v>
      </c>
      <c r="Q407" s="169">
        <v>2.9999999999999997E-4</v>
      </c>
      <c r="R407" s="169">
        <f t="shared" si="112"/>
        <v>0.27759299999999998</v>
      </c>
      <c r="S407" s="169">
        <v>0</v>
      </c>
      <c r="T407" s="170">
        <f t="shared" si="113"/>
        <v>0</v>
      </c>
      <c r="U407" s="29"/>
      <c r="V407" s="29"/>
      <c r="W407" s="29"/>
      <c r="X407" s="29"/>
      <c r="Y407" s="29"/>
      <c r="Z407" s="29"/>
      <c r="AA407" s="29"/>
      <c r="AB407" s="29"/>
      <c r="AC407" s="29"/>
      <c r="AD407" s="29"/>
      <c r="AE407" s="29"/>
      <c r="AR407" s="171" t="s">
        <v>265</v>
      </c>
      <c r="AT407" s="171" t="s">
        <v>199</v>
      </c>
      <c r="AU407" s="171" t="s">
        <v>204</v>
      </c>
      <c r="AY407" s="14" t="s">
        <v>196</v>
      </c>
      <c r="BE407" s="172">
        <f t="shared" si="114"/>
        <v>0</v>
      </c>
      <c r="BF407" s="172">
        <f t="shared" si="115"/>
        <v>0</v>
      </c>
      <c r="BG407" s="172">
        <f t="shared" si="116"/>
        <v>0</v>
      </c>
      <c r="BH407" s="172">
        <f t="shared" si="117"/>
        <v>0</v>
      </c>
      <c r="BI407" s="172">
        <f t="shared" si="118"/>
        <v>0</v>
      </c>
      <c r="BJ407" s="14" t="s">
        <v>204</v>
      </c>
      <c r="BK407" s="172">
        <f t="shared" si="119"/>
        <v>0</v>
      </c>
      <c r="BL407" s="14" t="s">
        <v>265</v>
      </c>
      <c r="BM407" s="171" t="s">
        <v>1800</v>
      </c>
    </row>
    <row r="408" spans="1:65" s="2" customFormat="1" ht="16.5" customHeight="1">
      <c r="A408" s="29"/>
      <c r="B408" s="158"/>
      <c r="C408" s="173" t="s">
        <v>1194</v>
      </c>
      <c r="D408" s="173" t="s">
        <v>214</v>
      </c>
      <c r="E408" s="174" t="s">
        <v>1801</v>
      </c>
      <c r="F408" s="175" t="s">
        <v>1802</v>
      </c>
      <c r="G408" s="176" t="s">
        <v>208</v>
      </c>
      <c r="H408" s="177">
        <v>971.57600000000002</v>
      </c>
      <c r="I408" s="178"/>
      <c r="J408" s="179">
        <f t="shared" si="110"/>
        <v>0</v>
      </c>
      <c r="K408" s="180"/>
      <c r="L408" s="181"/>
      <c r="M408" s="182" t="s">
        <v>1</v>
      </c>
      <c r="N408" s="183" t="s">
        <v>45</v>
      </c>
      <c r="O408" s="55"/>
      <c r="P408" s="169">
        <f t="shared" si="111"/>
        <v>0</v>
      </c>
      <c r="Q408" s="169">
        <v>6.0000000000000001E-3</v>
      </c>
      <c r="R408" s="169">
        <f t="shared" si="112"/>
        <v>5.8294560000000004</v>
      </c>
      <c r="S408" s="169">
        <v>0</v>
      </c>
      <c r="T408" s="170">
        <f t="shared" si="113"/>
        <v>0</v>
      </c>
      <c r="U408" s="29"/>
      <c r="V408" s="29"/>
      <c r="W408" s="29"/>
      <c r="X408" s="29"/>
      <c r="Y408" s="29"/>
      <c r="Z408" s="29"/>
      <c r="AA408" s="29"/>
      <c r="AB408" s="29"/>
      <c r="AC408" s="29"/>
      <c r="AD408" s="29"/>
      <c r="AE408" s="29"/>
      <c r="AR408" s="171" t="s">
        <v>320</v>
      </c>
      <c r="AT408" s="171" t="s">
        <v>214</v>
      </c>
      <c r="AU408" s="171" t="s">
        <v>204</v>
      </c>
      <c r="AY408" s="14" t="s">
        <v>196</v>
      </c>
      <c r="BE408" s="172">
        <f t="shared" si="114"/>
        <v>0</v>
      </c>
      <c r="BF408" s="172">
        <f t="shared" si="115"/>
        <v>0</v>
      </c>
      <c r="BG408" s="172">
        <f t="shared" si="116"/>
        <v>0</v>
      </c>
      <c r="BH408" s="172">
        <f t="shared" si="117"/>
        <v>0</v>
      </c>
      <c r="BI408" s="172">
        <f t="shared" si="118"/>
        <v>0</v>
      </c>
      <c r="BJ408" s="14" t="s">
        <v>204</v>
      </c>
      <c r="BK408" s="172">
        <f t="shared" si="119"/>
        <v>0</v>
      </c>
      <c r="BL408" s="14" t="s">
        <v>265</v>
      </c>
      <c r="BM408" s="171" t="s">
        <v>1803</v>
      </c>
    </row>
    <row r="409" spans="1:65" s="2" customFormat="1" ht="16.5" customHeight="1">
      <c r="A409" s="29"/>
      <c r="B409" s="158"/>
      <c r="C409" s="159" t="s">
        <v>1198</v>
      </c>
      <c r="D409" s="159" t="s">
        <v>199</v>
      </c>
      <c r="E409" s="160" t="s">
        <v>857</v>
      </c>
      <c r="F409" s="161" t="s">
        <v>858</v>
      </c>
      <c r="G409" s="162" t="s">
        <v>208</v>
      </c>
      <c r="H409" s="163">
        <v>86.903999999999996</v>
      </c>
      <c r="I409" s="164"/>
      <c r="J409" s="165">
        <f t="shared" si="110"/>
        <v>0</v>
      </c>
      <c r="K409" s="166"/>
      <c r="L409" s="30"/>
      <c r="M409" s="167" t="s">
        <v>1</v>
      </c>
      <c r="N409" s="168" t="s">
        <v>45</v>
      </c>
      <c r="O409" s="55"/>
      <c r="P409" s="169">
        <f t="shared" si="111"/>
        <v>0</v>
      </c>
      <c r="Q409" s="169">
        <v>6.0000000000000001E-3</v>
      </c>
      <c r="R409" s="169">
        <f t="shared" si="112"/>
        <v>0.521424</v>
      </c>
      <c r="S409" s="169">
        <v>0</v>
      </c>
      <c r="T409" s="170">
        <f t="shared" si="113"/>
        <v>0</v>
      </c>
      <c r="U409" s="29"/>
      <c r="V409" s="29"/>
      <c r="W409" s="29"/>
      <c r="X409" s="29"/>
      <c r="Y409" s="29"/>
      <c r="Z409" s="29"/>
      <c r="AA409" s="29"/>
      <c r="AB409" s="29"/>
      <c r="AC409" s="29"/>
      <c r="AD409" s="29"/>
      <c r="AE409" s="29"/>
      <c r="AR409" s="171" t="s">
        <v>265</v>
      </c>
      <c r="AT409" s="171" t="s">
        <v>199</v>
      </c>
      <c r="AU409" s="171" t="s">
        <v>204</v>
      </c>
      <c r="AY409" s="14" t="s">
        <v>196</v>
      </c>
      <c r="BE409" s="172">
        <f t="shared" si="114"/>
        <v>0</v>
      </c>
      <c r="BF409" s="172">
        <f t="shared" si="115"/>
        <v>0</v>
      </c>
      <c r="BG409" s="172">
        <f t="shared" si="116"/>
        <v>0</v>
      </c>
      <c r="BH409" s="172">
        <f t="shared" si="117"/>
        <v>0</v>
      </c>
      <c r="BI409" s="172">
        <f t="shared" si="118"/>
        <v>0</v>
      </c>
      <c r="BJ409" s="14" t="s">
        <v>204</v>
      </c>
      <c r="BK409" s="172">
        <f t="shared" si="119"/>
        <v>0</v>
      </c>
      <c r="BL409" s="14" t="s">
        <v>265</v>
      </c>
      <c r="BM409" s="171" t="s">
        <v>1804</v>
      </c>
    </row>
    <row r="410" spans="1:65" s="2" customFormat="1" ht="16.5" customHeight="1">
      <c r="A410" s="29"/>
      <c r="B410" s="158"/>
      <c r="C410" s="173" t="s">
        <v>1202</v>
      </c>
      <c r="D410" s="173" t="s">
        <v>214</v>
      </c>
      <c r="E410" s="174" t="s">
        <v>861</v>
      </c>
      <c r="F410" s="175" t="s">
        <v>862</v>
      </c>
      <c r="G410" s="176" t="s">
        <v>208</v>
      </c>
      <c r="H410" s="177">
        <v>91.248999999999995</v>
      </c>
      <c r="I410" s="178"/>
      <c r="J410" s="179">
        <f t="shared" si="110"/>
        <v>0</v>
      </c>
      <c r="K410" s="180"/>
      <c r="L410" s="181"/>
      <c r="M410" s="182" t="s">
        <v>1</v>
      </c>
      <c r="N410" s="183" t="s">
        <v>45</v>
      </c>
      <c r="O410" s="55"/>
      <c r="P410" s="169">
        <f t="shared" si="111"/>
        <v>0</v>
      </c>
      <c r="Q410" s="169">
        <v>7.5000000000000002E-4</v>
      </c>
      <c r="R410" s="169">
        <f t="shared" si="112"/>
        <v>6.8436750000000005E-2</v>
      </c>
      <c r="S410" s="169">
        <v>0</v>
      </c>
      <c r="T410" s="170">
        <f t="shared" si="113"/>
        <v>0</v>
      </c>
      <c r="U410" s="29"/>
      <c r="V410" s="29"/>
      <c r="W410" s="29"/>
      <c r="X410" s="29"/>
      <c r="Y410" s="29"/>
      <c r="Z410" s="29"/>
      <c r="AA410" s="29"/>
      <c r="AB410" s="29"/>
      <c r="AC410" s="29"/>
      <c r="AD410" s="29"/>
      <c r="AE410" s="29"/>
      <c r="AR410" s="171" t="s">
        <v>320</v>
      </c>
      <c r="AT410" s="171" t="s">
        <v>214</v>
      </c>
      <c r="AU410" s="171" t="s">
        <v>204</v>
      </c>
      <c r="AY410" s="14" t="s">
        <v>196</v>
      </c>
      <c r="BE410" s="172">
        <f t="shared" si="114"/>
        <v>0</v>
      </c>
      <c r="BF410" s="172">
        <f t="shared" si="115"/>
        <v>0</v>
      </c>
      <c r="BG410" s="172">
        <f t="shared" si="116"/>
        <v>0</v>
      </c>
      <c r="BH410" s="172">
        <f t="shared" si="117"/>
        <v>0</v>
      </c>
      <c r="BI410" s="172">
        <f t="shared" si="118"/>
        <v>0</v>
      </c>
      <c r="BJ410" s="14" t="s">
        <v>204</v>
      </c>
      <c r="BK410" s="172">
        <f t="shared" si="119"/>
        <v>0</v>
      </c>
      <c r="BL410" s="14" t="s">
        <v>265</v>
      </c>
      <c r="BM410" s="171" t="s">
        <v>1805</v>
      </c>
    </row>
    <row r="411" spans="1:65" s="2" customFormat="1" ht="16.5" customHeight="1">
      <c r="A411" s="29"/>
      <c r="B411" s="158"/>
      <c r="C411" s="159" t="s">
        <v>1208</v>
      </c>
      <c r="D411" s="159" t="s">
        <v>199</v>
      </c>
      <c r="E411" s="160" t="s">
        <v>857</v>
      </c>
      <c r="F411" s="161" t="s">
        <v>858</v>
      </c>
      <c r="G411" s="162" t="s">
        <v>208</v>
      </c>
      <c r="H411" s="163">
        <v>14.784000000000001</v>
      </c>
      <c r="I411" s="164"/>
      <c r="J411" s="165">
        <f t="shared" si="110"/>
        <v>0</v>
      </c>
      <c r="K411" s="166"/>
      <c r="L411" s="30"/>
      <c r="M411" s="167" t="s">
        <v>1</v>
      </c>
      <c r="N411" s="168" t="s">
        <v>45</v>
      </c>
      <c r="O411" s="55"/>
      <c r="P411" s="169">
        <f t="shared" si="111"/>
        <v>0</v>
      </c>
      <c r="Q411" s="169">
        <v>6.0000000000000001E-3</v>
      </c>
      <c r="R411" s="169">
        <f t="shared" si="112"/>
        <v>8.8704000000000005E-2</v>
      </c>
      <c r="S411" s="169">
        <v>0</v>
      </c>
      <c r="T411" s="170">
        <f t="shared" si="113"/>
        <v>0</v>
      </c>
      <c r="U411" s="29"/>
      <c r="V411" s="29"/>
      <c r="W411" s="29"/>
      <c r="X411" s="29"/>
      <c r="Y411" s="29"/>
      <c r="Z411" s="29"/>
      <c r="AA411" s="29"/>
      <c r="AB411" s="29"/>
      <c r="AC411" s="29"/>
      <c r="AD411" s="29"/>
      <c r="AE411" s="29"/>
      <c r="AR411" s="171" t="s">
        <v>265</v>
      </c>
      <c r="AT411" s="171" t="s">
        <v>199</v>
      </c>
      <c r="AU411" s="171" t="s">
        <v>204</v>
      </c>
      <c r="AY411" s="14" t="s">
        <v>196</v>
      </c>
      <c r="BE411" s="172">
        <f t="shared" si="114"/>
        <v>0</v>
      </c>
      <c r="BF411" s="172">
        <f t="shared" si="115"/>
        <v>0</v>
      </c>
      <c r="BG411" s="172">
        <f t="shared" si="116"/>
        <v>0</v>
      </c>
      <c r="BH411" s="172">
        <f t="shared" si="117"/>
        <v>0</v>
      </c>
      <c r="BI411" s="172">
        <f t="shared" si="118"/>
        <v>0</v>
      </c>
      <c r="BJ411" s="14" t="s">
        <v>204</v>
      </c>
      <c r="BK411" s="172">
        <f t="shared" si="119"/>
        <v>0</v>
      </c>
      <c r="BL411" s="14" t="s">
        <v>265</v>
      </c>
      <c r="BM411" s="171" t="s">
        <v>1806</v>
      </c>
    </row>
    <row r="412" spans="1:65" s="2" customFormat="1" ht="16.5" customHeight="1">
      <c r="A412" s="29"/>
      <c r="B412" s="158"/>
      <c r="C412" s="173" t="s">
        <v>1212</v>
      </c>
      <c r="D412" s="173" t="s">
        <v>214</v>
      </c>
      <c r="E412" s="174" t="s">
        <v>867</v>
      </c>
      <c r="F412" s="175" t="s">
        <v>868</v>
      </c>
      <c r="G412" s="176" t="s">
        <v>208</v>
      </c>
      <c r="H412" s="177">
        <v>15.523</v>
      </c>
      <c r="I412" s="178"/>
      <c r="J412" s="179">
        <f t="shared" si="110"/>
        <v>0</v>
      </c>
      <c r="K412" s="180"/>
      <c r="L412" s="181"/>
      <c r="M412" s="182" t="s">
        <v>1</v>
      </c>
      <c r="N412" s="183" t="s">
        <v>45</v>
      </c>
      <c r="O412" s="55"/>
      <c r="P412" s="169">
        <f t="shared" si="111"/>
        <v>0</v>
      </c>
      <c r="Q412" s="169">
        <v>2E-3</v>
      </c>
      <c r="R412" s="169">
        <f t="shared" si="112"/>
        <v>3.1046000000000001E-2</v>
      </c>
      <c r="S412" s="169">
        <v>0</v>
      </c>
      <c r="T412" s="170">
        <f t="shared" si="113"/>
        <v>0</v>
      </c>
      <c r="U412" s="29"/>
      <c r="V412" s="29"/>
      <c r="W412" s="29"/>
      <c r="X412" s="29"/>
      <c r="Y412" s="29"/>
      <c r="Z412" s="29"/>
      <c r="AA412" s="29"/>
      <c r="AB412" s="29"/>
      <c r="AC412" s="29"/>
      <c r="AD412" s="29"/>
      <c r="AE412" s="29"/>
      <c r="AR412" s="171" t="s">
        <v>320</v>
      </c>
      <c r="AT412" s="171" t="s">
        <v>214</v>
      </c>
      <c r="AU412" s="171" t="s">
        <v>204</v>
      </c>
      <c r="AY412" s="14" t="s">
        <v>196</v>
      </c>
      <c r="BE412" s="172">
        <f t="shared" si="114"/>
        <v>0</v>
      </c>
      <c r="BF412" s="172">
        <f t="shared" si="115"/>
        <v>0</v>
      </c>
      <c r="BG412" s="172">
        <f t="shared" si="116"/>
        <v>0</v>
      </c>
      <c r="BH412" s="172">
        <f t="shared" si="117"/>
        <v>0</v>
      </c>
      <c r="BI412" s="172">
        <f t="shared" si="118"/>
        <v>0</v>
      </c>
      <c r="BJ412" s="14" t="s">
        <v>204</v>
      </c>
      <c r="BK412" s="172">
        <f t="shared" si="119"/>
        <v>0</v>
      </c>
      <c r="BL412" s="14" t="s">
        <v>265</v>
      </c>
      <c r="BM412" s="171" t="s">
        <v>1807</v>
      </c>
    </row>
    <row r="413" spans="1:65" s="2" customFormat="1" ht="16.5" customHeight="1">
      <c r="A413" s="29"/>
      <c r="B413" s="158"/>
      <c r="C413" s="159" t="s">
        <v>1216</v>
      </c>
      <c r="D413" s="159" t="s">
        <v>199</v>
      </c>
      <c r="E413" s="160" t="s">
        <v>871</v>
      </c>
      <c r="F413" s="161" t="s">
        <v>872</v>
      </c>
      <c r="G413" s="162" t="s">
        <v>208</v>
      </c>
      <c r="H413" s="163">
        <v>1.26</v>
      </c>
      <c r="I413" s="164"/>
      <c r="J413" s="165">
        <f t="shared" si="110"/>
        <v>0</v>
      </c>
      <c r="K413" s="166"/>
      <c r="L413" s="30"/>
      <c r="M413" s="167" t="s">
        <v>1</v>
      </c>
      <c r="N413" s="168" t="s">
        <v>45</v>
      </c>
      <c r="O413" s="55"/>
      <c r="P413" s="169">
        <f t="shared" si="111"/>
        <v>0</v>
      </c>
      <c r="Q413" s="169">
        <v>3.0000000000000001E-3</v>
      </c>
      <c r="R413" s="169">
        <f t="shared" si="112"/>
        <v>3.7799999999999999E-3</v>
      </c>
      <c r="S413" s="169">
        <v>0</v>
      </c>
      <c r="T413" s="170">
        <f t="shared" si="113"/>
        <v>0</v>
      </c>
      <c r="U413" s="29"/>
      <c r="V413" s="29"/>
      <c r="W413" s="29"/>
      <c r="X413" s="29"/>
      <c r="Y413" s="29"/>
      <c r="Z413" s="29"/>
      <c r="AA413" s="29"/>
      <c r="AB413" s="29"/>
      <c r="AC413" s="29"/>
      <c r="AD413" s="29"/>
      <c r="AE413" s="29"/>
      <c r="AR413" s="171" t="s">
        <v>265</v>
      </c>
      <c r="AT413" s="171" t="s">
        <v>199</v>
      </c>
      <c r="AU413" s="171" t="s">
        <v>204</v>
      </c>
      <c r="AY413" s="14" t="s">
        <v>196</v>
      </c>
      <c r="BE413" s="172">
        <f t="shared" si="114"/>
        <v>0</v>
      </c>
      <c r="BF413" s="172">
        <f t="shared" si="115"/>
        <v>0</v>
      </c>
      <c r="BG413" s="172">
        <f t="shared" si="116"/>
        <v>0</v>
      </c>
      <c r="BH413" s="172">
        <f t="shared" si="117"/>
        <v>0</v>
      </c>
      <c r="BI413" s="172">
        <f t="shared" si="118"/>
        <v>0</v>
      </c>
      <c r="BJ413" s="14" t="s">
        <v>204</v>
      </c>
      <c r="BK413" s="172">
        <f t="shared" si="119"/>
        <v>0</v>
      </c>
      <c r="BL413" s="14" t="s">
        <v>265</v>
      </c>
      <c r="BM413" s="171" t="s">
        <v>1808</v>
      </c>
    </row>
    <row r="414" spans="1:65" s="2" customFormat="1" ht="16.5" customHeight="1">
      <c r="A414" s="29"/>
      <c r="B414" s="158"/>
      <c r="C414" s="173" t="s">
        <v>1220</v>
      </c>
      <c r="D414" s="173" t="s">
        <v>214</v>
      </c>
      <c r="E414" s="174" t="s">
        <v>875</v>
      </c>
      <c r="F414" s="175" t="s">
        <v>876</v>
      </c>
      <c r="G414" s="176" t="s">
        <v>208</v>
      </c>
      <c r="H414" s="177">
        <v>1.323</v>
      </c>
      <c r="I414" s="178"/>
      <c r="J414" s="179">
        <f t="shared" si="110"/>
        <v>0</v>
      </c>
      <c r="K414" s="180"/>
      <c r="L414" s="181"/>
      <c r="M414" s="182" t="s">
        <v>1</v>
      </c>
      <c r="N414" s="183" t="s">
        <v>45</v>
      </c>
      <c r="O414" s="55"/>
      <c r="P414" s="169">
        <f t="shared" si="111"/>
        <v>0</v>
      </c>
      <c r="Q414" s="169">
        <v>1.4E-3</v>
      </c>
      <c r="R414" s="169">
        <f t="shared" si="112"/>
        <v>1.8521999999999998E-3</v>
      </c>
      <c r="S414" s="169">
        <v>0</v>
      </c>
      <c r="T414" s="170">
        <f t="shared" si="113"/>
        <v>0</v>
      </c>
      <c r="U414" s="29"/>
      <c r="V414" s="29"/>
      <c r="W414" s="29"/>
      <c r="X414" s="29"/>
      <c r="Y414" s="29"/>
      <c r="Z414" s="29"/>
      <c r="AA414" s="29"/>
      <c r="AB414" s="29"/>
      <c r="AC414" s="29"/>
      <c r="AD414" s="29"/>
      <c r="AE414" s="29"/>
      <c r="AR414" s="171" t="s">
        <v>320</v>
      </c>
      <c r="AT414" s="171" t="s">
        <v>214</v>
      </c>
      <c r="AU414" s="171" t="s">
        <v>204</v>
      </c>
      <c r="AY414" s="14" t="s">
        <v>196</v>
      </c>
      <c r="BE414" s="172">
        <f t="shared" si="114"/>
        <v>0</v>
      </c>
      <c r="BF414" s="172">
        <f t="shared" si="115"/>
        <v>0</v>
      </c>
      <c r="BG414" s="172">
        <f t="shared" si="116"/>
        <v>0</v>
      </c>
      <c r="BH414" s="172">
        <f t="shared" si="117"/>
        <v>0</v>
      </c>
      <c r="BI414" s="172">
        <f t="shared" si="118"/>
        <v>0</v>
      </c>
      <c r="BJ414" s="14" t="s">
        <v>204</v>
      </c>
      <c r="BK414" s="172">
        <f t="shared" si="119"/>
        <v>0</v>
      </c>
      <c r="BL414" s="14" t="s">
        <v>265</v>
      </c>
      <c r="BM414" s="171" t="s">
        <v>1809</v>
      </c>
    </row>
    <row r="415" spans="1:65" s="2" customFormat="1" ht="16.5" customHeight="1">
      <c r="A415" s="29"/>
      <c r="B415" s="158"/>
      <c r="C415" s="159" t="s">
        <v>1224</v>
      </c>
      <c r="D415" s="159" t="s">
        <v>199</v>
      </c>
      <c r="E415" s="160" t="s">
        <v>1810</v>
      </c>
      <c r="F415" s="161" t="s">
        <v>1811</v>
      </c>
      <c r="G415" s="162" t="s">
        <v>208</v>
      </c>
      <c r="H415" s="163">
        <v>1507.1559999999999</v>
      </c>
      <c r="I415" s="164"/>
      <c r="J415" s="165">
        <f t="shared" si="110"/>
        <v>0</v>
      </c>
      <c r="K415" s="166"/>
      <c r="L415" s="30"/>
      <c r="M415" s="167" t="s">
        <v>1</v>
      </c>
      <c r="N415" s="168" t="s">
        <v>45</v>
      </c>
      <c r="O415" s="55"/>
      <c r="P415" s="169">
        <f t="shared" si="111"/>
        <v>0</v>
      </c>
      <c r="Q415" s="169">
        <v>0</v>
      </c>
      <c r="R415" s="169">
        <f t="shared" si="112"/>
        <v>0</v>
      </c>
      <c r="S415" s="169">
        <v>1.8E-3</v>
      </c>
      <c r="T415" s="170">
        <f t="shared" si="113"/>
        <v>2.7128807999999998</v>
      </c>
      <c r="U415" s="29"/>
      <c r="V415" s="29"/>
      <c r="W415" s="29"/>
      <c r="X415" s="29"/>
      <c r="Y415" s="29"/>
      <c r="Z415" s="29"/>
      <c r="AA415" s="29"/>
      <c r="AB415" s="29"/>
      <c r="AC415" s="29"/>
      <c r="AD415" s="29"/>
      <c r="AE415" s="29"/>
      <c r="AR415" s="171" t="s">
        <v>265</v>
      </c>
      <c r="AT415" s="171" t="s">
        <v>199</v>
      </c>
      <c r="AU415" s="171" t="s">
        <v>204</v>
      </c>
      <c r="AY415" s="14" t="s">
        <v>196</v>
      </c>
      <c r="BE415" s="172">
        <f t="shared" si="114"/>
        <v>0</v>
      </c>
      <c r="BF415" s="172">
        <f t="shared" si="115"/>
        <v>0</v>
      </c>
      <c r="BG415" s="172">
        <f t="shared" si="116"/>
        <v>0</v>
      </c>
      <c r="BH415" s="172">
        <f t="shared" si="117"/>
        <v>0</v>
      </c>
      <c r="BI415" s="172">
        <f t="shared" si="118"/>
        <v>0</v>
      </c>
      <c r="BJ415" s="14" t="s">
        <v>204</v>
      </c>
      <c r="BK415" s="172">
        <f t="shared" si="119"/>
        <v>0</v>
      </c>
      <c r="BL415" s="14" t="s">
        <v>265</v>
      </c>
      <c r="BM415" s="171" t="s">
        <v>1812</v>
      </c>
    </row>
    <row r="416" spans="1:65" s="2" customFormat="1" ht="21.75" customHeight="1">
      <c r="A416" s="29"/>
      <c r="B416" s="158"/>
      <c r="C416" s="159" t="s">
        <v>1228</v>
      </c>
      <c r="D416" s="159" t="s">
        <v>199</v>
      </c>
      <c r="E416" s="160" t="s">
        <v>879</v>
      </c>
      <c r="F416" s="161" t="s">
        <v>880</v>
      </c>
      <c r="G416" s="162" t="s">
        <v>208</v>
      </c>
      <c r="H416" s="163">
        <v>431.37</v>
      </c>
      <c r="I416" s="164"/>
      <c r="J416" s="165">
        <f t="shared" si="110"/>
        <v>0</v>
      </c>
      <c r="K416" s="166"/>
      <c r="L416" s="30"/>
      <c r="M416" s="167" t="s">
        <v>1</v>
      </c>
      <c r="N416" s="168" t="s">
        <v>45</v>
      </c>
      <c r="O416" s="55"/>
      <c r="P416" s="169">
        <f t="shared" si="111"/>
        <v>0</v>
      </c>
      <c r="Q416" s="169">
        <v>0</v>
      </c>
      <c r="R416" s="169">
        <f t="shared" si="112"/>
        <v>0</v>
      </c>
      <c r="S416" s="169">
        <v>2.3E-2</v>
      </c>
      <c r="T416" s="170">
        <f t="shared" si="113"/>
        <v>9.9215099999999996</v>
      </c>
      <c r="U416" s="29"/>
      <c r="V416" s="29"/>
      <c r="W416" s="29"/>
      <c r="X416" s="29"/>
      <c r="Y416" s="29"/>
      <c r="Z416" s="29"/>
      <c r="AA416" s="29"/>
      <c r="AB416" s="29"/>
      <c r="AC416" s="29"/>
      <c r="AD416" s="29"/>
      <c r="AE416" s="29"/>
      <c r="AR416" s="171" t="s">
        <v>265</v>
      </c>
      <c r="AT416" s="171" t="s">
        <v>199</v>
      </c>
      <c r="AU416" s="171" t="s">
        <v>204</v>
      </c>
      <c r="AY416" s="14" t="s">
        <v>196</v>
      </c>
      <c r="BE416" s="172">
        <f t="shared" si="114"/>
        <v>0</v>
      </c>
      <c r="BF416" s="172">
        <f t="shared" si="115"/>
        <v>0</v>
      </c>
      <c r="BG416" s="172">
        <f t="shared" si="116"/>
        <v>0</v>
      </c>
      <c r="BH416" s="172">
        <f t="shared" si="117"/>
        <v>0</v>
      </c>
      <c r="BI416" s="172">
        <f t="shared" si="118"/>
        <v>0</v>
      </c>
      <c r="BJ416" s="14" t="s">
        <v>204</v>
      </c>
      <c r="BK416" s="172">
        <f t="shared" si="119"/>
        <v>0</v>
      </c>
      <c r="BL416" s="14" t="s">
        <v>265</v>
      </c>
      <c r="BM416" s="171" t="s">
        <v>881</v>
      </c>
    </row>
    <row r="417" spans="1:65" s="2" customFormat="1" ht="16.5" customHeight="1">
      <c r="A417" s="29"/>
      <c r="B417" s="158"/>
      <c r="C417" s="159" t="s">
        <v>1233</v>
      </c>
      <c r="D417" s="159" t="s">
        <v>199</v>
      </c>
      <c r="E417" s="160" t="s">
        <v>1813</v>
      </c>
      <c r="F417" s="161" t="s">
        <v>1814</v>
      </c>
      <c r="G417" s="162" t="s">
        <v>208</v>
      </c>
      <c r="H417" s="163">
        <v>1507.1559999999999</v>
      </c>
      <c r="I417" s="164"/>
      <c r="J417" s="165">
        <f t="shared" si="110"/>
        <v>0</v>
      </c>
      <c r="K417" s="166"/>
      <c r="L417" s="30"/>
      <c r="M417" s="167" t="s">
        <v>1</v>
      </c>
      <c r="N417" s="168" t="s">
        <v>45</v>
      </c>
      <c r="O417" s="55"/>
      <c r="P417" s="169">
        <f t="shared" si="111"/>
        <v>0</v>
      </c>
      <c r="Q417" s="169">
        <v>0</v>
      </c>
      <c r="R417" s="169">
        <f t="shared" si="112"/>
        <v>0</v>
      </c>
      <c r="S417" s="169">
        <v>1.8E-3</v>
      </c>
      <c r="T417" s="170">
        <f t="shared" si="113"/>
        <v>2.7128807999999998</v>
      </c>
      <c r="U417" s="29"/>
      <c r="V417" s="29"/>
      <c r="W417" s="29"/>
      <c r="X417" s="29"/>
      <c r="Y417" s="29"/>
      <c r="Z417" s="29"/>
      <c r="AA417" s="29"/>
      <c r="AB417" s="29"/>
      <c r="AC417" s="29"/>
      <c r="AD417" s="29"/>
      <c r="AE417" s="29"/>
      <c r="AR417" s="171" t="s">
        <v>265</v>
      </c>
      <c r="AT417" s="171" t="s">
        <v>199</v>
      </c>
      <c r="AU417" s="171" t="s">
        <v>204</v>
      </c>
      <c r="AY417" s="14" t="s">
        <v>196</v>
      </c>
      <c r="BE417" s="172">
        <f t="shared" si="114"/>
        <v>0</v>
      </c>
      <c r="BF417" s="172">
        <f t="shared" si="115"/>
        <v>0</v>
      </c>
      <c r="BG417" s="172">
        <f t="shared" si="116"/>
        <v>0</v>
      </c>
      <c r="BH417" s="172">
        <f t="shared" si="117"/>
        <v>0</v>
      </c>
      <c r="BI417" s="172">
        <f t="shared" si="118"/>
        <v>0</v>
      </c>
      <c r="BJ417" s="14" t="s">
        <v>204</v>
      </c>
      <c r="BK417" s="172">
        <f t="shared" si="119"/>
        <v>0</v>
      </c>
      <c r="BL417" s="14" t="s">
        <v>265</v>
      </c>
      <c r="BM417" s="171" t="s">
        <v>1815</v>
      </c>
    </row>
    <row r="418" spans="1:65" s="2" customFormat="1" ht="16.5" customHeight="1">
      <c r="A418" s="29"/>
      <c r="B418" s="158"/>
      <c r="C418" s="159" t="s">
        <v>1237</v>
      </c>
      <c r="D418" s="159" t="s">
        <v>199</v>
      </c>
      <c r="E418" s="160" t="s">
        <v>883</v>
      </c>
      <c r="F418" s="161" t="s">
        <v>884</v>
      </c>
      <c r="G418" s="162" t="s">
        <v>208</v>
      </c>
      <c r="H418" s="163">
        <v>0.36</v>
      </c>
      <c r="I418" s="164"/>
      <c r="J418" s="165">
        <f t="shared" si="110"/>
        <v>0</v>
      </c>
      <c r="K418" s="166"/>
      <c r="L418" s="30"/>
      <c r="M418" s="167" t="s">
        <v>1</v>
      </c>
      <c r="N418" s="168" t="s">
        <v>45</v>
      </c>
      <c r="O418" s="55"/>
      <c r="P418" s="169">
        <f t="shared" si="111"/>
        <v>0</v>
      </c>
      <c r="Q418" s="169">
        <v>1.16E-3</v>
      </c>
      <c r="R418" s="169">
        <f t="shared" si="112"/>
        <v>4.1760000000000001E-4</v>
      </c>
      <c r="S418" s="169">
        <v>0</v>
      </c>
      <c r="T418" s="170">
        <f t="shared" si="113"/>
        <v>0</v>
      </c>
      <c r="U418" s="29"/>
      <c r="V418" s="29"/>
      <c r="W418" s="29"/>
      <c r="X418" s="29"/>
      <c r="Y418" s="29"/>
      <c r="Z418" s="29"/>
      <c r="AA418" s="29"/>
      <c r="AB418" s="29"/>
      <c r="AC418" s="29"/>
      <c r="AD418" s="29"/>
      <c r="AE418" s="29"/>
      <c r="AR418" s="171" t="s">
        <v>265</v>
      </c>
      <c r="AT418" s="171" t="s">
        <v>199</v>
      </c>
      <c r="AU418" s="171" t="s">
        <v>204</v>
      </c>
      <c r="AY418" s="14" t="s">
        <v>196</v>
      </c>
      <c r="BE418" s="172">
        <f t="shared" si="114"/>
        <v>0</v>
      </c>
      <c r="BF418" s="172">
        <f t="shared" si="115"/>
        <v>0</v>
      </c>
      <c r="BG418" s="172">
        <f t="shared" si="116"/>
        <v>0</v>
      </c>
      <c r="BH418" s="172">
        <f t="shared" si="117"/>
        <v>0</v>
      </c>
      <c r="BI418" s="172">
        <f t="shared" si="118"/>
        <v>0</v>
      </c>
      <c r="BJ418" s="14" t="s">
        <v>204</v>
      </c>
      <c r="BK418" s="172">
        <f t="shared" si="119"/>
        <v>0</v>
      </c>
      <c r="BL418" s="14" t="s">
        <v>265</v>
      </c>
      <c r="BM418" s="171" t="s">
        <v>1816</v>
      </c>
    </row>
    <row r="419" spans="1:65" s="2" customFormat="1" ht="16.5" customHeight="1">
      <c r="A419" s="29"/>
      <c r="B419" s="158"/>
      <c r="C419" s="173" t="s">
        <v>1241</v>
      </c>
      <c r="D419" s="173" t="s">
        <v>214</v>
      </c>
      <c r="E419" s="174" t="s">
        <v>891</v>
      </c>
      <c r="F419" s="175" t="s">
        <v>892</v>
      </c>
      <c r="G419" s="176" t="s">
        <v>202</v>
      </c>
      <c r="H419" s="177">
        <v>5.3999999999999999E-2</v>
      </c>
      <c r="I419" s="178"/>
      <c r="J419" s="179">
        <f t="shared" si="110"/>
        <v>0</v>
      </c>
      <c r="K419" s="180"/>
      <c r="L419" s="181"/>
      <c r="M419" s="182" t="s">
        <v>1</v>
      </c>
      <c r="N419" s="183" t="s">
        <v>45</v>
      </c>
      <c r="O419" s="55"/>
      <c r="P419" s="169">
        <f t="shared" si="111"/>
        <v>0</v>
      </c>
      <c r="Q419" s="169">
        <v>0.03</v>
      </c>
      <c r="R419" s="169">
        <f t="shared" si="112"/>
        <v>1.6199999999999999E-3</v>
      </c>
      <c r="S419" s="169">
        <v>0</v>
      </c>
      <c r="T419" s="170">
        <f t="shared" si="113"/>
        <v>0</v>
      </c>
      <c r="U419" s="29"/>
      <c r="V419" s="29"/>
      <c r="W419" s="29"/>
      <c r="X419" s="29"/>
      <c r="Y419" s="29"/>
      <c r="Z419" s="29"/>
      <c r="AA419" s="29"/>
      <c r="AB419" s="29"/>
      <c r="AC419" s="29"/>
      <c r="AD419" s="29"/>
      <c r="AE419" s="29"/>
      <c r="AR419" s="171" t="s">
        <v>320</v>
      </c>
      <c r="AT419" s="171" t="s">
        <v>214</v>
      </c>
      <c r="AU419" s="171" t="s">
        <v>204</v>
      </c>
      <c r="AY419" s="14" t="s">
        <v>196</v>
      </c>
      <c r="BE419" s="172">
        <f t="shared" si="114"/>
        <v>0</v>
      </c>
      <c r="BF419" s="172">
        <f t="shared" si="115"/>
        <v>0</v>
      </c>
      <c r="BG419" s="172">
        <f t="shared" si="116"/>
        <v>0</v>
      </c>
      <c r="BH419" s="172">
        <f t="shared" si="117"/>
        <v>0</v>
      </c>
      <c r="BI419" s="172">
        <f t="shared" si="118"/>
        <v>0</v>
      </c>
      <c r="BJ419" s="14" t="s">
        <v>204</v>
      </c>
      <c r="BK419" s="172">
        <f t="shared" si="119"/>
        <v>0</v>
      </c>
      <c r="BL419" s="14" t="s">
        <v>265</v>
      </c>
      <c r="BM419" s="171" t="s">
        <v>1817</v>
      </c>
    </row>
    <row r="420" spans="1:65" s="2" customFormat="1" ht="16.5" customHeight="1">
      <c r="A420" s="29"/>
      <c r="B420" s="158"/>
      <c r="C420" s="159" t="s">
        <v>1247</v>
      </c>
      <c r="D420" s="159" t="s">
        <v>199</v>
      </c>
      <c r="E420" s="160" t="s">
        <v>883</v>
      </c>
      <c r="F420" s="161" t="s">
        <v>884</v>
      </c>
      <c r="G420" s="162" t="s">
        <v>208</v>
      </c>
      <c r="H420" s="163">
        <v>19.356000000000002</v>
      </c>
      <c r="I420" s="164"/>
      <c r="J420" s="165">
        <f t="shared" si="110"/>
        <v>0</v>
      </c>
      <c r="K420" s="166"/>
      <c r="L420" s="30"/>
      <c r="M420" s="167" t="s">
        <v>1</v>
      </c>
      <c r="N420" s="168" t="s">
        <v>45</v>
      </c>
      <c r="O420" s="55"/>
      <c r="P420" s="169">
        <f t="shared" si="111"/>
        <v>0</v>
      </c>
      <c r="Q420" s="169">
        <v>1.16E-3</v>
      </c>
      <c r="R420" s="169">
        <f t="shared" si="112"/>
        <v>2.2452960000000001E-2</v>
      </c>
      <c r="S420" s="169">
        <v>0</v>
      </c>
      <c r="T420" s="170">
        <f t="shared" si="113"/>
        <v>0</v>
      </c>
      <c r="U420" s="29"/>
      <c r="V420" s="29"/>
      <c r="W420" s="29"/>
      <c r="X420" s="29"/>
      <c r="Y420" s="29"/>
      <c r="Z420" s="29"/>
      <c r="AA420" s="29"/>
      <c r="AB420" s="29"/>
      <c r="AC420" s="29"/>
      <c r="AD420" s="29"/>
      <c r="AE420" s="29"/>
      <c r="AR420" s="171" t="s">
        <v>265</v>
      </c>
      <c r="AT420" s="171" t="s">
        <v>199</v>
      </c>
      <c r="AU420" s="171" t="s">
        <v>204</v>
      </c>
      <c r="AY420" s="14" t="s">
        <v>196</v>
      </c>
      <c r="BE420" s="172">
        <f t="shared" si="114"/>
        <v>0</v>
      </c>
      <c r="BF420" s="172">
        <f t="shared" si="115"/>
        <v>0</v>
      </c>
      <c r="BG420" s="172">
        <f t="shared" si="116"/>
        <v>0</v>
      </c>
      <c r="BH420" s="172">
        <f t="shared" si="117"/>
        <v>0</v>
      </c>
      <c r="BI420" s="172">
        <f t="shared" si="118"/>
        <v>0</v>
      </c>
      <c r="BJ420" s="14" t="s">
        <v>204</v>
      </c>
      <c r="BK420" s="172">
        <f t="shared" si="119"/>
        <v>0</v>
      </c>
      <c r="BL420" s="14" t="s">
        <v>265</v>
      </c>
      <c r="BM420" s="171" t="s">
        <v>1818</v>
      </c>
    </row>
    <row r="421" spans="1:65" s="2" customFormat="1" ht="16.5" customHeight="1">
      <c r="A421" s="29"/>
      <c r="B421" s="158"/>
      <c r="C421" s="173" t="s">
        <v>1251</v>
      </c>
      <c r="D421" s="173" t="s">
        <v>214</v>
      </c>
      <c r="E421" s="174" t="s">
        <v>887</v>
      </c>
      <c r="F421" s="175" t="s">
        <v>888</v>
      </c>
      <c r="G421" s="176" t="s">
        <v>208</v>
      </c>
      <c r="H421" s="177">
        <v>2.6640000000000001</v>
      </c>
      <c r="I421" s="178"/>
      <c r="J421" s="179">
        <f t="shared" si="110"/>
        <v>0</v>
      </c>
      <c r="K421" s="180"/>
      <c r="L421" s="181"/>
      <c r="M421" s="182" t="s">
        <v>1</v>
      </c>
      <c r="N421" s="183" t="s">
        <v>45</v>
      </c>
      <c r="O421" s="55"/>
      <c r="P421" s="169">
        <f t="shared" si="111"/>
        <v>0</v>
      </c>
      <c r="Q421" s="169">
        <v>4.1000000000000003E-3</v>
      </c>
      <c r="R421" s="169">
        <f t="shared" si="112"/>
        <v>1.0922400000000002E-2</v>
      </c>
      <c r="S421" s="169">
        <v>0</v>
      </c>
      <c r="T421" s="170">
        <f t="shared" si="113"/>
        <v>0</v>
      </c>
      <c r="U421" s="29"/>
      <c r="V421" s="29"/>
      <c r="W421" s="29"/>
      <c r="X421" s="29"/>
      <c r="Y421" s="29"/>
      <c r="Z421" s="29"/>
      <c r="AA421" s="29"/>
      <c r="AB421" s="29"/>
      <c r="AC421" s="29"/>
      <c r="AD421" s="29"/>
      <c r="AE421" s="29"/>
      <c r="AR421" s="171" t="s">
        <v>320</v>
      </c>
      <c r="AT421" s="171" t="s">
        <v>214</v>
      </c>
      <c r="AU421" s="171" t="s">
        <v>204</v>
      </c>
      <c r="AY421" s="14" t="s">
        <v>196</v>
      </c>
      <c r="BE421" s="172">
        <f t="shared" si="114"/>
        <v>0</v>
      </c>
      <c r="BF421" s="172">
        <f t="shared" si="115"/>
        <v>0</v>
      </c>
      <c r="BG421" s="172">
        <f t="shared" si="116"/>
        <v>0</v>
      </c>
      <c r="BH421" s="172">
        <f t="shared" si="117"/>
        <v>0</v>
      </c>
      <c r="BI421" s="172">
        <f t="shared" si="118"/>
        <v>0</v>
      </c>
      <c r="BJ421" s="14" t="s">
        <v>204</v>
      </c>
      <c r="BK421" s="172">
        <f t="shared" si="119"/>
        <v>0</v>
      </c>
      <c r="BL421" s="14" t="s">
        <v>265</v>
      </c>
      <c r="BM421" s="171" t="s">
        <v>1819</v>
      </c>
    </row>
    <row r="422" spans="1:65" s="2" customFormat="1" ht="16.5" customHeight="1">
      <c r="A422" s="29"/>
      <c r="B422" s="158"/>
      <c r="C422" s="173" t="s">
        <v>1255</v>
      </c>
      <c r="D422" s="173" t="s">
        <v>214</v>
      </c>
      <c r="E422" s="174" t="s">
        <v>891</v>
      </c>
      <c r="F422" s="175" t="s">
        <v>892</v>
      </c>
      <c r="G422" s="176" t="s">
        <v>202</v>
      </c>
      <c r="H422" s="177">
        <v>2.3180000000000001</v>
      </c>
      <c r="I422" s="178"/>
      <c r="J422" s="179">
        <f t="shared" si="110"/>
        <v>0</v>
      </c>
      <c r="K422" s="180"/>
      <c r="L422" s="181"/>
      <c r="M422" s="182" t="s">
        <v>1</v>
      </c>
      <c r="N422" s="183" t="s">
        <v>45</v>
      </c>
      <c r="O422" s="55"/>
      <c r="P422" s="169">
        <f t="shared" si="111"/>
        <v>0</v>
      </c>
      <c r="Q422" s="169">
        <v>0.03</v>
      </c>
      <c r="R422" s="169">
        <f t="shared" si="112"/>
        <v>6.9540000000000005E-2</v>
      </c>
      <c r="S422" s="169">
        <v>0</v>
      </c>
      <c r="T422" s="170">
        <f t="shared" si="113"/>
        <v>0</v>
      </c>
      <c r="U422" s="29"/>
      <c r="V422" s="29"/>
      <c r="W422" s="29"/>
      <c r="X422" s="29"/>
      <c r="Y422" s="29"/>
      <c r="Z422" s="29"/>
      <c r="AA422" s="29"/>
      <c r="AB422" s="29"/>
      <c r="AC422" s="29"/>
      <c r="AD422" s="29"/>
      <c r="AE422" s="29"/>
      <c r="AR422" s="171" t="s">
        <v>320</v>
      </c>
      <c r="AT422" s="171" t="s">
        <v>214</v>
      </c>
      <c r="AU422" s="171" t="s">
        <v>204</v>
      </c>
      <c r="AY422" s="14" t="s">
        <v>196</v>
      </c>
      <c r="BE422" s="172">
        <f t="shared" si="114"/>
        <v>0</v>
      </c>
      <c r="BF422" s="172">
        <f t="shared" si="115"/>
        <v>0</v>
      </c>
      <c r="BG422" s="172">
        <f t="shared" si="116"/>
        <v>0</v>
      </c>
      <c r="BH422" s="172">
        <f t="shared" si="117"/>
        <v>0</v>
      </c>
      <c r="BI422" s="172">
        <f t="shared" si="118"/>
        <v>0</v>
      </c>
      <c r="BJ422" s="14" t="s">
        <v>204</v>
      </c>
      <c r="BK422" s="172">
        <f t="shared" si="119"/>
        <v>0</v>
      </c>
      <c r="BL422" s="14" t="s">
        <v>265</v>
      </c>
      <c r="BM422" s="171" t="s">
        <v>1820</v>
      </c>
    </row>
    <row r="423" spans="1:65" s="2" customFormat="1" ht="16.5" customHeight="1">
      <c r="A423" s="29"/>
      <c r="B423" s="158"/>
      <c r="C423" s="159" t="s">
        <v>1259</v>
      </c>
      <c r="D423" s="159" t="s">
        <v>199</v>
      </c>
      <c r="E423" s="160" t="s">
        <v>895</v>
      </c>
      <c r="F423" s="161" t="s">
        <v>896</v>
      </c>
      <c r="G423" s="162" t="s">
        <v>208</v>
      </c>
      <c r="H423" s="163">
        <v>174.80699999999999</v>
      </c>
      <c r="I423" s="164"/>
      <c r="J423" s="165">
        <f t="shared" si="110"/>
        <v>0</v>
      </c>
      <c r="K423" s="166"/>
      <c r="L423" s="30"/>
      <c r="M423" s="167" t="s">
        <v>1</v>
      </c>
      <c r="N423" s="168" t="s">
        <v>45</v>
      </c>
      <c r="O423" s="55"/>
      <c r="P423" s="169">
        <f t="shared" si="111"/>
        <v>0</v>
      </c>
      <c r="Q423" s="169">
        <v>1.2E-4</v>
      </c>
      <c r="R423" s="169">
        <f t="shared" si="112"/>
        <v>2.097684E-2</v>
      </c>
      <c r="S423" s="169">
        <v>0</v>
      </c>
      <c r="T423" s="170">
        <f t="shared" si="113"/>
        <v>0</v>
      </c>
      <c r="U423" s="29"/>
      <c r="V423" s="29"/>
      <c r="W423" s="29"/>
      <c r="X423" s="29"/>
      <c r="Y423" s="29"/>
      <c r="Z423" s="29"/>
      <c r="AA423" s="29"/>
      <c r="AB423" s="29"/>
      <c r="AC423" s="29"/>
      <c r="AD423" s="29"/>
      <c r="AE423" s="29"/>
      <c r="AR423" s="171" t="s">
        <v>265</v>
      </c>
      <c r="AT423" s="171" t="s">
        <v>199</v>
      </c>
      <c r="AU423" s="171" t="s">
        <v>204</v>
      </c>
      <c r="AY423" s="14" t="s">
        <v>196</v>
      </c>
      <c r="BE423" s="172">
        <f t="shared" si="114"/>
        <v>0</v>
      </c>
      <c r="BF423" s="172">
        <f t="shared" si="115"/>
        <v>0</v>
      </c>
      <c r="BG423" s="172">
        <f t="shared" si="116"/>
        <v>0</v>
      </c>
      <c r="BH423" s="172">
        <f t="shared" si="117"/>
        <v>0</v>
      </c>
      <c r="BI423" s="172">
        <f t="shared" si="118"/>
        <v>0</v>
      </c>
      <c r="BJ423" s="14" t="s">
        <v>204</v>
      </c>
      <c r="BK423" s="172">
        <f t="shared" si="119"/>
        <v>0</v>
      </c>
      <c r="BL423" s="14" t="s">
        <v>265</v>
      </c>
      <c r="BM423" s="171" t="s">
        <v>1821</v>
      </c>
    </row>
    <row r="424" spans="1:65" s="2" customFormat="1" ht="16.5" customHeight="1">
      <c r="A424" s="29"/>
      <c r="B424" s="158"/>
      <c r="C424" s="173" t="s">
        <v>1263</v>
      </c>
      <c r="D424" s="173" t="s">
        <v>214</v>
      </c>
      <c r="E424" s="174" t="s">
        <v>867</v>
      </c>
      <c r="F424" s="175" t="s">
        <v>868</v>
      </c>
      <c r="G424" s="176" t="s">
        <v>208</v>
      </c>
      <c r="H424" s="177">
        <v>116.553</v>
      </c>
      <c r="I424" s="178"/>
      <c r="J424" s="179">
        <f t="shared" si="110"/>
        <v>0</v>
      </c>
      <c r="K424" s="180"/>
      <c r="L424" s="181"/>
      <c r="M424" s="182" t="s">
        <v>1</v>
      </c>
      <c r="N424" s="183" t="s">
        <v>45</v>
      </c>
      <c r="O424" s="55"/>
      <c r="P424" s="169">
        <f t="shared" si="111"/>
        <v>0</v>
      </c>
      <c r="Q424" s="169">
        <v>2E-3</v>
      </c>
      <c r="R424" s="169">
        <f t="shared" si="112"/>
        <v>0.23310600000000001</v>
      </c>
      <c r="S424" s="169">
        <v>0</v>
      </c>
      <c r="T424" s="170">
        <f t="shared" si="113"/>
        <v>0</v>
      </c>
      <c r="U424" s="29"/>
      <c r="V424" s="29"/>
      <c r="W424" s="29"/>
      <c r="X424" s="29"/>
      <c r="Y424" s="29"/>
      <c r="Z424" s="29"/>
      <c r="AA424" s="29"/>
      <c r="AB424" s="29"/>
      <c r="AC424" s="29"/>
      <c r="AD424" s="29"/>
      <c r="AE424" s="29"/>
      <c r="AR424" s="171" t="s">
        <v>320</v>
      </c>
      <c r="AT424" s="171" t="s">
        <v>214</v>
      </c>
      <c r="AU424" s="171" t="s">
        <v>204</v>
      </c>
      <c r="AY424" s="14" t="s">
        <v>196</v>
      </c>
      <c r="BE424" s="172">
        <f t="shared" si="114"/>
        <v>0</v>
      </c>
      <c r="BF424" s="172">
        <f t="shared" si="115"/>
        <v>0</v>
      </c>
      <c r="BG424" s="172">
        <f t="shared" si="116"/>
        <v>0</v>
      </c>
      <c r="BH424" s="172">
        <f t="shared" si="117"/>
        <v>0</v>
      </c>
      <c r="BI424" s="172">
        <f t="shared" si="118"/>
        <v>0</v>
      </c>
      <c r="BJ424" s="14" t="s">
        <v>204</v>
      </c>
      <c r="BK424" s="172">
        <f t="shared" si="119"/>
        <v>0</v>
      </c>
      <c r="BL424" s="14" t="s">
        <v>265</v>
      </c>
      <c r="BM424" s="171" t="s">
        <v>1822</v>
      </c>
    </row>
    <row r="425" spans="1:65" s="2" customFormat="1" ht="16.5" customHeight="1">
      <c r="A425" s="29"/>
      <c r="B425" s="158"/>
      <c r="C425" s="173" t="s">
        <v>1267</v>
      </c>
      <c r="D425" s="173" t="s">
        <v>214</v>
      </c>
      <c r="E425" s="174" t="s">
        <v>901</v>
      </c>
      <c r="F425" s="175" t="s">
        <v>902</v>
      </c>
      <c r="G425" s="176" t="s">
        <v>208</v>
      </c>
      <c r="H425" s="177">
        <v>61.750999999999998</v>
      </c>
      <c r="I425" s="178"/>
      <c r="J425" s="179">
        <f t="shared" si="110"/>
        <v>0</v>
      </c>
      <c r="K425" s="180"/>
      <c r="L425" s="181"/>
      <c r="M425" s="182" t="s">
        <v>1</v>
      </c>
      <c r="N425" s="183" t="s">
        <v>45</v>
      </c>
      <c r="O425" s="55"/>
      <c r="P425" s="169">
        <f t="shared" si="111"/>
        <v>0</v>
      </c>
      <c r="Q425" s="169">
        <v>1.1999999999999999E-3</v>
      </c>
      <c r="R425" s="169">
        <f t="shared" si="112"/>
        <v>7.4101199999999992E-2</v>
      </c>
      <c r="S425" s="169">
        <v>0</v>
      </c>
      <c r="T425" s="170">
        <f t="shared" si="113"/>
        <v>0</v>
      </c>
      <c r="U425" s="29"/>
      <c r="V425" s="29"/>
      <c r="W425" s="29"/>
      <c r="X425" s="29"/>
      <c r="Y425" s="29"/>
      <c r="Z425" s="29"/>
      <c r="AA425" s="29"/>
      <c r="AB425" s="29"/>
      <c r="AC425" s="29"/>
      <c r="AD425" s="29"/>
      <c r="AE425" s="29"/>
      <c r="AR425" s="171" t="s">
        <v>320</v>
      </c>
      <c r="AT425" s="171" t="s">
        <v>214</v>
      </c>
      <c r="AU425" s="171" t="s">
        <v>204</v>
      </c>
      <c r="AY425" s="14" t="s">
        <v>196</v>
      </c>
      <c r="BE425" s="172">
        <f t="shared" si="114"/>
        <v>0</v>
      </c>
      <c r="BF425" s="172">
        <f t="shared" si="115"/>
        <v>0</v>
      </c>
      <c r="BG425" s="172">
        <f t="shared" si="116"/>
        <v>0</v>
      </c>
      <c r="BH425" s="172">
        <f t="shared" si="117"/>
        <v>0</v>
      </c>
      <c r="BI425" s="172">
        <f t="shared" si="118"/>
        <v>0</v>
      </c>
      <c r="BJ425" s="14" t="s">
        <v>204</v>
      </c>
      <c r="BK425" s="172">
        <f t="shared" si="119"/>
        <v>0</v>
      </c>
      <c r="BL425" s="14" t="s">
        <v>265</v>
      </c>
      <c r="BM425" s="171" t="s">
        <v>1823</v>
      </c>
    </row>
    <row r="426" spans="1:65" s="2" customFormat="1" ht="16.5" customHeight="1">
      <c r="A426" s="29"/>
      <c r="B426" s="158"/>
      <c r="C426" s="159" t="s">
        <v>1271</v>
      </c>
      <c r="D426" s="159" t="s">
        <v>199</v>
      </c>
      <c r="E426" s="160" t="s">
        <v>895</v>
      </c>
      <c r="F426" s="161" t="s">
        <v>896</v>
      </c>
      <c r="G426" s="162" t="s">
        <v>208</v>
      </c>
      <c r="H426" s="163">
        <v>3399.6039999999998</v>
      </c>
      <c r="I426" s="164"/>
      <c r="J426" s="165">
        <f t="shared" si="110"/>
        <v>0</v>
      </c>
      <c r="K426" s="166"/>
      <c r="L426" s="30"/>
      <c r="M426" s="167" t="s">
        <v>1</v>
      </c>
      <c r="N426" s="168" t="s">
        <v>45</v>
      </c>
      <c r="O426" s="55"/>
      <c r="P426" s="169">
        <f t="shared" si="111"/>
        <v>0</v>
      </c>
      <c r="Q426" s="169">
        <v>1.2E-4</v>
      </c>
      <c r="R426" s="169">
        <f t="shared" si="112"/>
        <v>0.40795248000000001</v>
      </c>
      <c r="S426" s="169">
        <v>0</v>
      </c>
      <c r="T426" s="170">
        <f t="shared" si="113"/>
        <v>0</v>
      </c>
      <c r="U426" s="29"/>
      <c r="V426" s="29"/>
      <c r="W426" s="29"/>
      <c r="X426" s="29"/>
      <c r="Y426" s="29"/>
      <c r="Z426" s="29"/>
      <c r="AA426" s="29"/>
      <c r="AB426" s="29"/>
      <c r="AC426" s="29"/>
      <c r="AD426" s="29"/>
      <c r="AE426" s="29"/>
      <c r="AR426" s="171" t="s">
        <v>265</v>
      </c>
      <c r="AT426" s="171" t="s">
        <v>199</v>
      </c>
      <c r="AU426" s="171" t="s">
        <v>204</v>
      </c>
      <c r="AY426" s="14" t="s">
        <v>196</v>
      </c>
      <c r="BE426" s="172">
        <f t="shared" si="114"/>
        <v>0</v>
      </c>
      <c r="BF426" s="172">
        <f t="shared" si="115"/>
        <v>0</v>
      </c>
      <c r="BG426" s="172">
        <f t="shared" si="116"/>
        <v>0</v>
      </c>
      <c r="BH426" s="172">
        <f t="shared" si="117"/>
        <v>0</v>
      </c>
      <c r="BI426" s="172">
        <f t="shared" si="118"/>
        <v>0</v>
      </c>
      <c r="BJ426" s="14" t="s">
        <v>204</v>
      </c>
      <c r="BK426" s="172">
        <f t="shared" si="119"/>
        <v>0</v>
      </c>
      <c r="BL426" s="14" t="s">
        <v>265</v>
      </c>
      <c r="BM426" s="171" t="s">
        <v>1824</v>
      </c>
    </row>
    <row r="427" spans="1:65" s="2" customFormat="1" ht="16.5" customHeight="1">
      <c r="A427" s="29"/>
      <c r="B427" s="158"/>
      <c r="C427" s="173" t="s">
        <v>1275</v>
      </c>
      <c r="D427" s="173" t="s">
        <v>214</v>
      </c>
      <c r="E427" s="174" t="s">
        <v>867</v>
      </c>
      <c r="F427" s="175" t="s">
        <v>868</v>
      </c>
      <c r="G427" s="176" t="s">
        <v>208</v>
      </c>
      <c r="H427" s="177">
        <v>949.60699999999997</v>
      </c>
      <c r="I427" s="178"/>
      <c r="J427" s="179">
        <f t="shared" si="110"/>
        <v>0</v>
      </c>
      <c r="K427" s="180"/>
      <c r="L427" s="181"/>
      <c r="M427" s="182" t="s">
        <v>1</v>
      </c>
      <c r="N427" s="183" t="s">
        <v>45</v>
      </c>
      <c r="O427" s="55"/>
      <c r="P427" s="169">
        <f t="shared" si="111"/>
        <v>0</v>
      </c>
      <c r="Q427" s="169">
        <v>2E-3</v>
      </c>
      <c r="R427" s="169">
        <f t="shared" si="112"/>
        <v>1.899214</v>
      </c>
      <c r="S427" s="169">
        <v>0</v>
      </c>
      <c r="T427" s="170">
        <f t="shared" si="113"/>
        <v>0</v>
      </c>
      <c r="U427" s="29"/>
      <c r="V427" s="29"/>
      <c r="W427" s="29"/>
      <c r="X427" s="29"/>
      <c r="Y427" s="29"/>
      <c r="Z427" s="29"/>
      <c r="AA427" s="29"/>
      <c r="AB427" s="29"/>
      <c r="AC427" s="29"/>
      <c r="AD427" s="29"/>
      <c r="AE427" s="29"/>
      <c r="AR427" s="171" t="s">
        <v>320</v>
      </c>
      <c r="AT427" s="171" t="s">
        <v>214</v>
      </c>
      <c r="AU427" s="171" t="s">
        <v>204</v>
      </c>
      <c r="AY427" s="14" t="s">
        <v>196</v>
      </c>
      <c r="BE427" s="172">
        <f t="shared" si="114"/>
        <v>0</v>
      </c>
      <c r="BF427" s="172">
        <f t="shared" si="115"/>
        <v>0</v>
      </c>
      <c r="BG427" s="172">
        <f t="shared" si="116"/>
        <v>0</v>
      </c>
      <c r="BH427" s="172">
        <f t="shared" si="117"/>
        <v>0</v>
      </c>
      <c r="BI427" s="172">
        <f t="shared" si="118"/>
        <v>0</v>
      </c>
      <c r="BJ427" s="14" t="s">
        <v>204</v>
      </c>
      <c r="BK427" s="172">
        <f t="shared" si="119"/>
        <v>0</v>
      </c>
      <c r="BL427" s="14" t="s">
        <v>265</v>
      </c>
      <c r="BM427" s="171" t="s">
        <v>1825</v>
      </c>
    </row>
    <row r="428" spans="1:65" s="2" customFormat="1" ht="16.5" customHeight="1">
      <c r="A428" s="29"/>
      <c r="B428" s="158"/>
      <c r="C428" s="173" t="s">
        <v>1279</v>
      </c>
      <c r="D428" s="173" t="s">
        <v>214</v>
      </c>
      <c r="E428" s="174" t="s">
        <v>909</v>
      </c>
      <c r="F428" s="175" t="s">
        <v>910</v>
      </c>
      <c r="G428" s="176" t="s">
        <v>208</v>
      </c>
      <c r="H428" s="177">
        <v>2459.0329999999999</v>
      </c>
      <c r="I428" s="178"/>
      <c r="J428" s="179">
        <f t="shared" si="110"/>
        <v>0</v>
      </c>
      <c r="K428" s="180"/>
      <c r="L428" s="181"/>
      <c r="M428" s="182" t="s">
        <v>1</v>
      </c>
      <c r="N428" s="183" t="s">
        <v>45</v>
      </c>
      <c r="O428" s="55"/>
      <c r="P428" s="169">
        <f t="shared" si="111"/>
        <v>0</v>
      </c>
      <c r="Q428" s="169">
        <v>2.5000000000000001E-3</v>
      </c>
      <c r="R428" s="169">
        <f t="shared" si="112"/>
        <v>6.1475824999999995</v>
      </c>
      <c r="S428" s="169">
        <v>0</v>
      </c>
      <c r="T428" s="170">
        <f t="shared" si="113"/>
        <v>0</v>
      </c>
      <c r="U428" s="29"/>
      <c r="V428" s="29"/>
      <c r="W428" s="29"/>
      <c r="X428" s="29"/>
      <c r="Y428" s="29"/>
      <c r="Z428" s="29"/>
      <c r="AA428" s="29"/>
      <c r="AB428" s="29"/>
      <c r="AC428" s="29"/>
      <c r="AD428" s="29"/>
      <c r="AE428" s="29"/>
      <c r="AR428" s="171" t="s">
        <v>320</v>
      </c>
      <c r="AT428" s="171" t="s">
        <v>214</v>
      </c>
      <c r="AU428" s="171" t="s">
        <v>204</v>
      </c>
      <c r="AY428" s="14" t="s">
        <v>196</v>
      </c>
      <c r="BE428" s="172">
        <f t="shared" si="114"/>
        <v>0</v>
      </c>
      <c r="BF428" s="172">
        <f t="shared" si="115"/>
        <v>0</v>
      </c>
      <c r="BG428" s="172">
        <f t="shared" si="116"/>
        <v>0</v>
      </c>
      <c r="BH428" s="172">
        <f t="shared" si="117"/>
        <v>0</v>
      </c>
      <c r="BI428" s="172">
        <f t="shared" si="118"/>
        <v>0</v>
      </c>
      <c r="BJ428" s="14" t="s">
        <v>204</v>
      </c>
      <c r="BK428" s="172">
        <f t="shared" si="119"/>
        <v>0</v>
      </c>
      <c r="BL428" s="14" t="s">
        <v>265</v>
      </c>
      <c r="BM428" s="171" t="s">
        <v>1826</v>
      </c>
    </row>
    <row r="429" spans="1:65" s="2" customFormat="1" ht="16.5" customHeight="1">
      <c r="A429" s="29"/>
      <c r="B429" s="158"/>
      <c r="C429" s="173" t="s">
        <v>1283</v>
      </c>
      <c r="D429" s="173" t="s">
        <v>214</v>
      </c>
      <c r="E429" s="174" t="s">
        <v>1827</v>
      </c>
      <c r="F429" s="175" t="s">
        <v>1828</v>
      </c>
      <c r="G429" s="176" t="s">
        <v>208</v>
      </c>
      <c r="H429" s="177">
        <v>57.12</v>
      </c>
      <c r="I429" s="178"/>
      <c r="J429" s="179">
        <f t="shared" si="110"/>
        <v>0</v>
      </c>
      <c r="K429" s="180"/>
      <c r="L429" s="181"/>
      <c r="M429" s="182" t="s">
        <v>1</v>
      </c>
      <c r="N429" s="183" t="s">
        <v>45</v>
      </c>
      <c r="O429" s="55"/>
      <c r="P429" s="169">
        <f t="shared" si="111"/>
        <v>0</v>
      </c>
      <c r="Q429" s="169">
        <v>1.4999999999999999E-2</v>
      </c>
      <c r="R429" s="169">
        <f t="shared" si="112"/>
        <v>0.8567999999999999</v>
      </c>
      <c r="S429" s="169">
        <v>0</v>
      </c>
      <c r="T429" s="170">
        <f t="shared" si="113"/>
        <v>0</v>
      </c>
      <c r="U429" s="29"/>
      <c r="V429" s="29"/>
      <c r="W429" s="29"/>
      <c r="X429" s="29"/>
      <c r="Y429" s="29"/>
      <c r="Z429" s="29"/>
      <c r="AA429" s="29"/>
      <c r="AB429" s="29"/>
      <c r="AC429" s="29"/>
      <c r="AD429" s="29"/>
      <c r="AE429" s="29"/>
      <c r="AR429" s="171" t="s">
        <v>320</v>
      </c>
      <c r="AT429" s="171" t="s">
        <v>214</v>
      </c>
      <c r="AU429" s="171" t="s">
        <v>204</v>
      </c>
      <c r="AY429" s="14" t="s">
        <v>196</v>
      </c>
      <c r="BE429" s="172">
        <f t="shared" si="114"/>
        <v>0</v>
      </c>
      <c r="BF429" s="172">
        <f t="shared" si="115"/>
        <v>0</v>
      </c>
      <c r="BG429" s="172">
        <f t="shared" si="116"/>
        <v>0</v>
      </c>
      <c r="BH429" s="172">
        <f t="shared" si="117"/>
        <v>0</v>
      </c>
      <c r="BI429" s="172">
        <f t="shared" si="118"/>
        <v>0</v>
      </c>
      <c r="BJ429" s="14" t="s">
        <v>204</v>
      </c>
      <c r="BK429" s="172">
        <f t="shared" si="119"/>
        <v>0</v>
      </c>
      <c r="BL429" s="14" t="s">
        <v>265</v>
      </c>
      <c r="BM429" s="171" t="s">
        <v>1829</v>
      </c>
    </row>
    <row r="430" spans="1:65" s="2" customFormat="1" ht="16.5" customHeight="1">
      <c r="A430" s="29"/>
      <c r="B430" s="158"/>
      <c r="C430" s="173" t="s">
        <v>1287</v>
      </c>
      <c r="D430" s="173" t="s">
        <v>214</v>
      </c>
      <c r="E430" s="174" t="s">
        <v>1830</v>
      </c>
      <c r="F430" s="175" t="s">
        <v>1831</v>
      </c>
      <c r="G430" s="176" t="s">
        <v>202</v>
      </c>
      <c r="H430" s="177">
        <v>0.184</v>
      </c>
      <c r="I430" s="178"/>
      <c r="J430" s="179">
        <f t="shared" si="110"/>
        <v>0</v>
      </c>
      <c r="K430" s="180"/>
      <c r="L430" s="181"/>
      <c r="M430" s="182" t="s">
        <v>1</v>
      </c>
      <c r="N430" s="183" t="s">
        <v>45</v>
      </c>
      <c r="O430" s="55"/>
      <c r="P430" s="169">
        <f t="shared" si="111"/>
        <v>0</v>
      </c>
      <c r="Q430" s="169">
        <v>2.6249999999999999E-2</v>
      </c>
      <c r="R430" s="169">
        <f t="shared" si="112"/>
        <v>4.8300000000000001E-3</v>
      </c>
      <c r="S430" s="169">
        <v>0</v>
      </c>
      <c r="T430" s="170">
        <f t="shared" si="113"/>
        <v>0</v>
      </c>
      <c r="U430" s="29"/>
      <c r="V430" s="29"/>
      <c r="W430" s="29"/>
      <c r="X430" s="29"/>
      <c r="Y430" s="29"/>
      <c r="Z430" s="29"/>
      <c r="AA430" s="29"/>
      <c r="AB430" s="29"/>
      <c r="AC430" s="29"/>
      <c r="AD430" s="29"/>
      <c r="AE430" s="29"/>
      <c r="AR430" s="171" t="s">
        <v>320</v>
      </c>
      <c r="AT430" s="171" t="s">
        <v>214</v>
      </c>
      <c r="AU430" s="171" t="s">
        <v>204</v>
      </c>
      <c r="AY430" s="14" t="s">
        <v>196</v>
      </c>
      <c r="BE430" s="172">
        <f t="shared" si="114"/>
        <v>0</v>
      </c>
      <c r="BF430" s="172">
        <f t="shared" si="115"/>
        <v>0</v>
      </c>
      <c r="BG430" s="172">
        <f t="shared" si="116"/>
        <v>0</v>
      </c>
      <c r="BH430" s="172">
        <f t="shared" si="117"/>
        <v>0</v>
      </c>
      <c r="BI430" s="172">
        <f t="shared" si="118"/>
        <v>0</v>
      </c>
      <c r="BJ430" s="14" t="s">
        <v>204</v>
      </c>
      <c r="BK430" s="172">
        <f t="shared" si="119"/>
        <v>0</v>
      </c>
      <c r="BL430" s="14" t="s">
        <v>265</v>
      </c>
      <c r="BM430" s="171" t="s">
        <v>1832</v>
      </c>
    </row>
    <row r="431" spans="1:65" s="2" customFormat="1" ht="16.5" customHeight="1">
      <c r="A431" s="29"/>
      <c r="B431" s="158"/>
      <c r="C431" s="159" t="s">
        <v>1291</v>
      </c>
      <c r="D431" s="159" t="s">
        <v>199</v>
      </c>
      <c r="E431" s="160" t="s">
        <v>913</v>
      </c>
      <c r="F431" s="161" t="s">
        <v>914</v>
      </c>
      <c r="G431" s="162" t="s">
        <v>222</v>
      </c>
      <c r="H431" s="163">
        <v>41.76</v>
      </c>
      <c r="I431" s="164"/>
      <c r="J431" s="165">
        <f t="shared" si="110"/>
        <v>0</v>
      </c>
      <c r="K431" s="166"/>
      <c r="L431" s="30"/>
      <c r="M431" s="167" t="s">
        <v>1</v>
      </c>
      <c r="N431" s="168" t="s">
        <v>45</v>
      </c>
      <c r="O431" s="55"/>
      <c r="P431" s="169">
        <f t="shared" si="111"/>
        <v>0</v>
      </c>
      <c r="Q431" s="169">
        <v>3.0000000000000001E-5</v>
      </c>
      <c r="R431" s="169">
        <f t="shared" si="112"/>
        <v>1.2527999999999999E-3</v>
      </c>
      <c r="S431" s="169">
        <v>0</v>
      </c>
      <c r="T431" s="170">
        <f t="shared" si="113"/>
        <v>0</v>
      </c>
      <c r="U431" s="29"/>
      <c r="V431" s="29"/>
      <c r="W431" s="29"/>
      <c r="X431" s="29"/>
      <c r="Y431" s="29"/>
      <c r="Z431" s="29"/>
      <c r="AA431" s="29"/>
      <c r="AB431" s="29"/>
      <c r="AC431" s="29"/>
      <c r="AD431" s="29"/>
      <c r="AE431" s="29"/>
      <c r="AR431" s="171" t="s">
        <v>265</v>
      </c>
      <c r="AT431" s="171" t="s">
        <v>199</v>
      </c>
      <c r="AU431" s="171" t="s">
        <v>204</v>
      </c>
      <c r="AY431" s="14" t="s">
        <v>196</v>
      </c>
      <c r="BE431" s="172">
        <f t="shared" si="114"/>
        <v>0</v>
      </c>
      <c r="BF431" s="172">
        <f t="shared" si="115"/>
        <v>0</v>
      </c>
      <c r="BG431" s="172">
        <f t="shared" si="116"/>
        <v>0</v>
      </c>
      <c r="BH431" s="172">
        <f t="shared" si="117"/>
        <v>0</v>
      </c>
      <c r="BI431" s="172">
        <f t="shared" si="118"/>
        <v>0</v>
      </c>
      <c r="BJ431" s="14" t="s">
        <v>204</v>
      </c>
      <c r="BK431" s="172">
        <f t="shared" si="119"/>
        <v>0</v>
      </c>
      <c r="BL431" s="14" t="s">
        <v>265</v>
      </c>
      <c r="BM431" s="171" t="s">
        <v>1833</v>
      </c>
    </row>
    <row r="432" spans="1:65" s="2" customFormat="1" ht="16.5" customHeight="1">
      <c r="A432" s="29"/>
      <c r="B432" s="158"/>
      <c r="C432" s="173" t="s">
        <v>1295</v>
      </c>
      <c r="D432" s="173" t="s">
        <v>214</v>
      </c>
      <c r="E432" s="174" t="s">
        <v>917</v>
      </c>
      <c r="F432" s="175" t="s">
        <v>918</v>
      </c>
      <c r="G432" s="176" t="s">
        <v>222</v>
      </c>
      <c r="H432" s="177">
        <v>41.76</v>
      </c>
      <c r="I432" s="178"/>
      <c r="J432" s="179">
        <f t="shared" si="110"/>
        <v>0</v>
      </c>
      <c r="K432" s="180"/>
      <c r="L432" s="181"/>
      <c r="M432" s="182" t="s">
        <v>1</v>
      </c>
      <c r="N432" s="183" t="s">
        <v>45</v>
      </c>
      <c r="O432" s="55"/>
      <c r="P432" s="169">
        <f t="shared" si="111"/>
        <v>0</v>
      </c>
      <c r="Q432" s="169">
        <v>5.5000000000000003E-4</v>
      </c>
      <c r="R432" s="169">
        <f t="shared" si="112"/>
        <v>2.2967999999999999E-2</v>
      </c>
      <c r="S432" s="169">
        <v>0</v>
      </c>
      <c r="T432" s="170">
        <f t="shared" si="113"/>
        <v>0</v>
      </c>
      <c r="U432" s="29"/>
      <c r="V432" s="29"/>
      <c r="W432" s="29"/>
      <c r="X432" s="29"/>
      <c r="Y432" s="29"/>
      <c r="Z432" s="29"/>
      <c r="AA432" s="29"/>
      <c r="AB432" s="29"/>
      <c r="AC432" s="29"/>
      <c r="AD432" s="29"/>
      <c r="AE432" s="29"/>
      <c r="AR432" s="171" t="s">
        <v>320</v>
      </c>
      <c r="AT432" s="171" t="s">
        <v>214</v>
      </c>
      <c r="AU432" s="171" t="s">
        <v>204</v>
      </c>
      <c r="AY432" s="14" t="s">
        <v>196</v>
      </c>
      <c r="BE432" s="172">
        <f t="shared" si="114"/>
        <v>0</v>
      </c>
      <c r="BF432" s="172">
        <f t="shared" si="115"/>
        <v>0</v>
      </c>
      <c r="BG432" s="172">
        <f t="shared" si="116"/>
        <v>0</v>
      </c>
      <c r="BH432" s="172">
        <f t="shared" si="117"/>
        <v>0</v>
      </c>
      <c r="BI432" s="172">
        <f t="shared" si="118"/>
        <v>0</v>
      </c>
      <c r="BJ432" s="14" t="s">
        <v>204</v>
      </c>
      <c r="BK432" s="172">
        <f t="shared" si="119"/>
        <v>0</v>
      </c>
      <c r="BL432" s="14" t="s">
        <v>265</v>
      </c>
      <c r="BM432" s="171" t="s">
        <v>1834</v>
      </c>
    </row>
    <row r="433" spans="1:65" s="2" customFormat="1" ht="16.5" customHeight="1">
      <c r="A433" s="29"/>
      <c r="B433" s="158"/>
      <c r="C433" s="159" t="s">
        <v>1299</v>
      </c>
      <c r="D433" s="159" t="s">
        <v>199</v>
      </c>
      <c r="E433" s="160" t="s">
        <v>1835</v>
      </c>
      <c r="F433" s="161" t="s">
        <v>1836</v>
      </c>
      <c r="G433" s="162" t="s">
        <v>208</v>
      </c>
      <c r="H433" s="163">
        <v>1648.806</v>
      </c>
      <c r="I433" s="164"/>
      <c r="J433" s="165">
        <f t="shared" si="110"/>
        <v>0</v>
      </c>
      <c r="K433" s="166"/>
      <c r="L433" s="30"/>
      <c r="M433" s="167" t="s">
        <v>1</v>
      </c>
      <c r="N433" s="168" t="s">
        <v>45</v>
      </c>
      <c r="O433" s="55"/>
      <c r="P433" s="169">
        <f t="shared" si="111"/>
        <v>0</v>
      </c>
      <c r="Q433" s="169">
        <v>1E-4</v>
      </c>
      <c r="R433" s="169">
        <f t="shared" si="112"/>
        <v>0.16488060000000002</v>
      </c>
      <c r="S433" s="169">
        <v>0</v>
      </c>
      <c r="T433" s="170">
        <f t="shared" si="113"/>
        <v>0</v>
      </c>
      <c r="U433" s="29"/>
      <c r="V433" s="29"/>
      <c r="W433" s="29"/>
      <c r="X433" s="29"/>
      <c r="Y433" s="29"/>
      <c r="Z433" s="29"/>
      <c r="AA433" s="29"/>
      <c r="AB433" s="29"/>
      <c r="AC433" s="29"/>
      <c r="AD433" s="29"/>
      <c r="AE433" s="29"/>
      <c r="AR433" s="171" t="s">
        <v>265</v>
      </c>
      <c r="AT433" s="171" t="s">
        <v>199</v>
      </c>
      <c r="AU433" s="171" t="s">
        <v>204</v>
      </c>
      <c r="AY433" s="14" t="s">
        <v>196</v>
      </c>
      <c r="BE433" s="172">
        <f t="shared" si="114"/>
        <v>0</v>
      </c>
      <c r="BF433" s="172">
        <f t="shared" si="115"/>
        <v>0</v>
      </c>
      <c r="BG433" s="172">
        <f t="shared" si="116"/>
        <v>0</v>
      </c>
      <c r="BH433" s="172">
        <f t="shared" si="117"/>
        <v>0</v>
      </c>
      <c r="BI433" s="172">
        <f t="shared" si="118"/>
        <v>0</v>
      </c>
      <c r="BJ433" s="14" t="s">
        <v>204</v>
      </c>
      <c r="BK433" s="172">
        <f t="shared" si="119"/>
        <v>0</v>
      </c>
      <c r="BL433" s="14" t="s">
        <v>265</v>
      </c>
      <c r="BM433" s="171" t="s">
        <v>1837</v>
      </c>
    </row>
    <row r="434" spans="1:65" s="2" customFormat="1" ht="16.5" customHeight="1">
      <c r="A434" s="29"/>
      <c r="B434" s="158"/>
      <c r="C434" s="159" t="s">
        <v>1303</v>
      </c>
      <c r="D434" s="159" t="s">
        <v>199</v>
      </c>
      <c r="E434" s="160" t="s">
        <v>1838</v>
      </c>
      <c r="F434" s="161" t="s">
        <v>1839</v>
      </c>
      <c r="G434" s="162" t="s">
        <v>208</v>
      </c>
      <c r="H434" s="163">
        <v>1648.806</v>
      </c>
      <c r="I434" s="164"/>
      <c r="J434" s="165">
        <f t="shared" si="110"/>
        <v>0</v>
      </c>
      <c r="K434" s="166"/>
      <c r="L434" s="30"/>
      <c r="M434" s="167" t="s">
        <v>1</v>
      </c>
      <c r="N434" s="168" t="s">
        <v>45</v>
      </c>
      <c r="O434" s="55"/>
      <c r="P434" s="169">
        <f t="shared" si="111"/>
        <v>0</v>
      </c>
      <c r="Q434" s="169">
        <v>1.2E-4</v>
      </c>
      <c r="R434" s="169">
        <f t="shared" si="112"/>
        <v>0.19785672000000001</v>
      </c>
      <c r="S434" s="169">
        <v>0</v>
      </c>
      <c r="T434" s="170">
        <f t="shared" si="113"/>
        <v>0</v>
      </c>
      <c r="U434" s="29"/>
      <c r="V434" s="29"/>
      <c r="W434" s="29"/>
      <c r="X434" s="29"/>
      <c r="Y434" s="29"/>
      <c r="Z434" s="29"/>
      <c r="AA434" s="29"/>
      <c r="AB434" s="29"/>
      <c r="AC434" s="29"/>
      <c r="AD434" s="29"/>
      <c r="AE434" s="29"/>
      <c r="AR434" s="171" t="s">
        <v>265</v>
      </c>
      <c r="AT434" s="171" t="s">
        <v>199</v>
      </c>
      <c r="AU434" s="171" t="s">
        <v>204</v>
      </c>
      <c r="AY434" s="14" t="s">
        <v>196</v>
      </c>
      <c r="BE434" s="172">
        <f t="shared" si="114"/>
        <v>0</v>
      </c>
      <c r="BF434" s="172">
        <f t="shared" si="115"/>
        <v>0</v>
      </c>
      <c r="BG434" s="172">
        <f t="shared" si="116"/>
        <v>0</v>
      </c>
      <c r="BH434" s="172">
        <f t="shared" si="117"/>
        <v>0</v>
      </c>
      <c r="BI434" s="172">
        <f t="shared" si="118"/>
        <v>0</v>
      </c>
      <c r="BJ434" s="14" t="s">
        <v>204</v>
      </c>
      <c r="BK434" s="172">
        <f t="shared" si="119"/>
        <v>0</v>
      </c>
      <c r="BL434" s="14" t="s">
        <v>265</v>
      </c>
      <c r="BM434" s="171" t="s">
        <v>1840</v>
      </c>
    </row>
    <row r="435" spans="1:65" s="2" customFormat="1" ht="16.5" customHeight="1">
      <c r="A435" s="29"/>
      <c r="B435" s="158"/>
      <c r="C435" s="173" t="s">
        <v>1309</v>
      </c>
      <c r="D435" s="173" t="s">
        <v>214</v>
      </c>
      <c r="E435" s="174" t="s">
        <v>929</v>
      </c>
      <c r="F435" s="175" t="s">
        <v>930</v>
      </c>
      <c r="G435" s="176" t="s">
        <v>202</v>
      </c>
      <c r="H435" s="177">
        <v>364.38600000000002</v>
      </c>
      <c r="I435" s="178"/>
      <c r="J435" s="179">
        <f t="shared" si="110"/>
        <v>0</v>
      </c>
      <c r="K435" s="180"/>
      <c r="L435" s="181"/>
      <c r="M435" s="182" t="s">
        <v>1</v>
      </c>
      <c r="N435" s="183" t="s">
        <v>45</v>
      </c>
      <c r="O435" s="55"/>
      <c r="P435" s="169">
        <f t="shared" si="111"/>
        <v>0</v>
      </c>
      <c r="Q435" s="169">
        <v>0.02</v>
      </c>
      <c r="R435" s="169">
        <f t="shared" si="112"/>
        <v>7.2877200000000002</v>
      </c>
      <c r="S435" s="169">
        <v>0</v>
      </c>
      <c r="T435" s="170">
        <f t="shared" si="113"/>
        <v>0</v>
      </c>
      <c r="U435" s="29"/>
      <c r="V435" s="29"/>
      <c r="W435" s="29"/>
      <c r="X435" s="29"/>
      <c r="Y435" s="29"/>
      <c r="Z435" s="29"/>
      <c r="AA435" s="29"/>
      <c r="AB435" s="29"/>
      <c r="AC435" s="29"/>
      <c r="AD435" s="29"/>
      <c r="AE435" s="29"/>
      <c r="AR435" s="171" t="s">
        <v>320</v>
      </c>
      <c r="AT435" s="171" t="s">
        <v>214</v>
      </c>
      <c r="AU435" s="171" t="s">
        <v>204</v>
      </c>
      <c r="AY435" s="14" t="s">
        <v>196</v>
      </c>
      <c r="BE435" s="172">
        <f t="shared" si="114"/>
        <v>0</v>
      </c>
      <c r="BF435" s="172">
        <f t="shared" si="115"/>
        <v>0</v>
      </c>
      <c r="BG435" s="172">
        <f t="shared" si="116"/>
        <v>0</v>
      </c>
      <c r="BH435" s="172">
        <f t="shared" si="117"/>
        <v>0</v>
      </c>
      <c r="BI435" s="172">
        <f t="shared" si="118"/>
        <v>0</v>
      </c>
      <c r="BJ435" s="14" t="s">
        <v>204</v>
      </c>
      <c r="BK435" s="172">
        <f t="shared" si="119"/>
        <v>0</v>
      </c>
      <c r="BL435" s="14" t="s">
        <v>265</v>
      </c>
      <c r="BM435" s="171" t="s">
        <v>1841</v>
      </c>
    </row>
    <row r="436" spans="1:65" s="2" customFormat="1" ht="16.5" customHeight="1">
      <c r="A436" s="29"/>
      <c r="B436" s="158"/>
      <c r="C436" s="159" t="s">
        <v>1313</v>
      </c>
      <c r="D436" s="159" t="s">
        <v>199</v>
      </c>
      <c r="E436" s="160" t="s">
        <v>921</v>
      </c>
      <c r="F436" s="161" t="s">
        <v>922</v>
      </c>
      <c r="G436" s="162" t="s">
        <v>222</v>
      </c>
      <c r="H436" s="163">
        <v>403.56599999999997</v>
      </c>
      <c r="I436" s="164"/>
      <c r="J436" s="165">
        <f t="shared" si="110"/>
        <v>0</v>
      </c>
      <c r="K436" s="166"/>
      <c r="L436" s="30"/>
      <c r="M436" s="167" t="s">
        <v>1</v>
      </c>
      <c r="N436" s="168" t="s">
        <v>45</v>
      </c>
      <c r="O436" s="55"/>
      <c r="P436" s="169">
        <f t="shared" si="111"/>
        <v>0</v>
      </c>
      <c r="Q436" s="169">
        <v>1E-4</v>
      </c>
      <c r="R436" s="169">
        <f t="shared" si="112"/>
        <v>4.0356599999999999E-2</v>
      </c>
      <c r="S436" s="169">
        <v>0</v>
      </c>
      <c r="T436" s="170">
        <f t="shared" si="113"/>
        <v>0</v>
      </c>
      <c r="U436" s="29"/>
      <c r="V436" s="29"/>
      <c r="W436" s="29"/>
      <c r="X436" s="29"/>
      <c r="Y436" s="29"/>
      <c r="Z436" s="29"/>
      <c r="AA436" s="29"/>
      <c r="AB436" s="29"/>
      <c r="AC436" s="29"/>
      <c r="AD436" s="29"/>
      <c r="AE436" s="29"/>
      <c r="AR436" s="171" t="s">
        <v>265</v>
      </c>
      <c r="AT436" s="171" t="s">
        <v>199</v>
      </c>
      <c r="AU436" s="171" t="s">
        <v>204</v>
      </c>
      <c r="AY436" s="14" t="s">
        <v>196</v>
      </c>
      <c r="BE436" s="172">
        <f t="shared" si="114"/>
        <v>0</v>
      </c>
      <c r="BF436" s="172">
        <f t="shared" si="115"/>
        <v>0</v>
      </c>
      <c r="BG436" s="172">
        <f t="shared" si="116"/>
        <v>0</v>
      </c>
      <c r="BH436" s="172">
        <f t="shared" si="117"/>
        <v>0</v>
      </c>
      <c r="BI436" s="172">
        <f t="shared" si="118"/>
        <v>0</v>
      </c>
      <c r="BJ436" s="14" t="s">
        <v>204</v>
      </c>
      <c r="BK436" s="172">
        <f t="shared" si="119"/>
        <v>0</v>
      </c>
      <c r="BL436" s="14" t="s">
        <v>265</v>
      </c>
      <c r="BM436" s="171" t="s">
        <v>1842</v>
      </c>
    </row>
    <row r="437" spans="1:65" s="2" customFormat="1" ht="16.5" customHeight="1">
      <c r="A437" s="29"/>
      <c r="B437" s="158"/>
      <c r="C437" s="159" t="s">
        <v>1317</v>
      </c>
      <c r="D437" s="159" t="s">
        <v>199</v>
      </c>
      <c r="E437" s="160" t="s">
        <v>925</v>
      </c>
      <c r="F437" s="161" t="s">
        <v>926</v>
      </c>
      <c r="G437" s="162" t="s">
        <v>222</v>
      </c>
      <c r="H437" s="163">
        <v>72.534000000000006</v>
      </c>
      <c r="I437" s="164"/>
      <c r="J437" s="165">
        <f t="shared" si="110"/>
        <v>0</v>
      </c>
      <c r="K437" s="166"/>
      <c r="L437" s="30"/>
      <c r="M437" s="167" t="s">
        <v>1</v>
      </c>
      <c r="N437" s="168" t="s">
        <v>45</v>
      </c>
      <c r="O437" s="55"/>
      <c r="P437" s="169">
        <f t="shared" si="111"/>
        <v>0</v>
      </c>
      <c r="Q437" s="169">
        <v>1.9000000000000001E-4</v>
      </c>
      <c r="R437" s="169">
        <f t="shared" si="112"/>
        <v>1.3781460000000002E-2</v>
      </c>
      <c r="S437" s="169">
        <v>0</v>
      </c>
      <c r="T437" s="170">
        <f t="shared" si="113"/>
        <v>0</v>
      </c>
      <c r="U437" s="29"/>
      <c r="V437" s="29"/>
      <c r="W437" s="29"/>
      <c r="X437" s="29"/>
      <c r="Y437" s="29"/>
      <c r="Z437" s="29"/>
      <c r="AA437" s="29"/>
      <c r="AB437" s="29"/>
      <c r="AC437" s="29"/>
      <c r="AD437" s="29"/>
      <c r="AE437" s="29"/>
      <c r="AR437" s="171" t="s">
        <v>265</v>
      </c>
      <c r="AT437" s="171" t="s">
        <v>199</v>
      </c>
      <c r="AU437" s="171" t="s">
        <v>204</v>
      </c>
      <c r="AY437" s="14" t="s">
        <v>196</v>
      </c>
      <c r="BE437" s="172">
        <f t="shared" si="114"/>
        <v>0</v>
      </c>
      <c r="BF437" s="172">
        <f t="shared" si="115"/>
        <v>0</v>
      </c>
      <c r="BG437" s="172">
        <f t="shared" si="116"/>
        <v>0</v>
      </c>
      <c r="BH437" s="172">
        <f t="shared" si="117"/>
        <v>0</v>
      </c>
      <c r="BI437" s="172">
        <f t="shared" si="118"/>
        <v>0</v>
      </c>
      <c r="BJ437" s="14" t="s">
        <v>204</v>
      </c>
      <c r="BK437" s="172">
        <f t="shared" si="119"/>
        <v>0</v>
      </c>
      <c r="BL437" s="14" t="s">
        <v>265</v>
      </c>
      <c r="BM437" s="171" t="s">
        <v>1843</v>
      </c>
    </row>
    <row r="438" spans="1:65" s="2" customFormat="1" ht="16.5" customHeight="1">
      <c r="A438" s="29"/>
      <c r="B438" s="158"/>
      <c r="C438" s="173" t="s">
        <v>1321</v>
      </c>
      <c r="D438" s="173" t="s">
        <v>214</v>
      </c>
      <c r="E438" s="174" t="s">
        <v>929</v>
      </c>
      <c r="F438" s="175" t="s">
        <v>930</v>
      </c>
      <c r="G438" s="176" t="s">
        <v>202</v>
      </c>
      <c r="H438" s="177">
        <v>13.420999999999999</v>
      </c>
      <c r="I438" s="178"/>
      <c r="J438" s="179">
        <f t="shared" si="110"/>
        <v>0</v>
      </c>
      <c r="K438" s="180"/>
      <c r="L438" s="181"/>
      <c r="M438" s="182" t="s">
        <v>1</v>
      </c>
      <c r="N438" s="183" t="s">
        <v>45</v>
      </c>
      <c r="O438" s="55"/>
      <c r="P438" s="169">
        <f t="shared" si="111"/>
        <v>0</v>
      </c>
      <c r="Q438" s="169">
        <v>0.02</v>
      </c>
      <c r="R438" s="169">
        <f t="shared" si="112"/>
        <v>0.26841999999999999</v>
      </c>
      <c r="S438" s="169">
        <v>0</v>
      </c>
      <c r="T438" s="170">
        <f t="shared" si="113"/>
        <v>0</v>
      </c>
      <c r="U438" s="29"/>
      <c r="V438" s="29"/>
      <c r="W438" s="29"/>
      <c r="X438" s="29"/>
      <c r="Y438" s="29"/>
      <c r="Z438" s="29"/>
      <c r="AA438" s="29"/>
      <c r="AB438" s="29"/>
      <c r="AC438" s="29"/>
      <c r="AD438" s="29"/>
      <c r="AE438" s="29"/>
      <c r="AR438" s="171" t="s">
        <v>320</v>
      </c>
      <c r="AT438" s="171" t="s">
        <v>214</v>
      </c>
      <c r="AU438" s="171" t="s">
        <v>204</v>
      </c>
      <c r="AY438" s="14" t="s">
        <v>196</v>
      </c>
      <c r="BE438" s="172">
        <f t="shared" si="114"/>
        <v>0</v>
      </c>
      <c r="BF438" s="172">
        <f t="shared" si="115"/>
        <v>0</v>
      </c>
      <c r="BG438" s="172">
        <f t="shared" si="116"/>
        <v>0</v>
      </c>
      <c r="BH438" s="172">
        <f t="shared" si="117"/>
        <v>0</v>
      </c>
      <c r="BI438" s="172">
        <f t="shared" si="118"/>
        <v>0</v>
      </c>
      <c r="BJ438" s="14" t="s">
        <v>204</v>
      </c>
      <c r="BK438" s="172">
        <f t="shared" si="119"/>
        <v>0</v>
      </c>
      <c r="BL438" s="14" t="s">
        <v>265</v>
      </c>
      <c r="BM438" s="171" t="s">
        <v>1844</v>
      </c>
    </row>
    <row r="439" spans="1:65" s="2" customFormat="1" ht="21.75" customHeight="1">
      <c r="A439" s="29"/>
      <c r="B439" s="158"/>
      <c r="C439" s="159" t="s">
        <v>1325</v>
      </c>
      <c r="D439" s="159" t="s">
        <v>199</v>
      </c>
      <c r="E439" s="160" t="s">
        <v>933</v>
      </c>
      <c r="F439" s="161" t="s">
        <v>934</v>
      </c>
      <c r="G439" s="162" t="s">
        <v>208</v>
      </c>
      <c r="H439" s="163">
        <v>97.26</v>
      </c>
      <c r="I439" s="164"/>
      <c r="J439" s="165">
        <f t="shared" si="110"/>
        <v>0</v>
      </c>
      <c r="K439" s="166"/>
      <c r="L439" s="30"/>
      <c r="M439" s="167" t="s">
        <v>1</v>
      </c>
      <c r="N439" s="168" t="s">
        <v>45</v>
      </c>
      <c r="O439" s="55"/>
      <c r="P439" s="169">
        <f t="shared" si="111"/>
        <v>0</v>
      </c>
      <c r="Q439" s="169">
        <v>0</v>
      </c>
      <c r="R439" s="169">
        <f t="shared" si="112"/>
        <v>0</v>
      </c>
      <c r="S439" s="169">
        <v>2.2499999999999999E-2</v>
      </c>
      <c r="T439" s="170">
        <f t="shared" si="113"/>
        <v>2.1883500000000002</v>
      </c>
      <c r="U439" s="29"/>
      <c r="V439" s="29"/>
      <c r="W439" s="29"/>
      <c r="X439" s="29"/>
      <c r="Y439" s="29"/>
      <c r="Z439" s="29"/>
      <c r="AA439" s="29"/>
      <c r="AB439" s="29"/>
      <c r="AC439" s="29"/>
      <c r="AD439" s="29"/>
      <c r="AE439" s="29"/>
      <c r="AR439" s="171" t="s">
        <v>265</v>
      </c>
      <c r="AT439" s="171" t="s">
        <v>199</v>
      </c>
      <c r="AU439" s="171" t="s">
        <v>204</v>
      </c>
      <c r="AY439" s="14" t="s">
        <v>196</v>
      </c>
      <c r="BE439" s="172">
        <f t="shared" si="114"/>
        <v>0</v>
      </c>
      <c r="BF439" s="172">
        <f t="shared" si="115"/>
        <v>0</v>
      </c>
      <c r="BG439" s="172">
        <f t="shared" si="116"/>
        <v>0</v>
      </c>
      <c r="BH439" s="172">
        <f t="shared" si="117"/>
        <v>0</v>
      </c>
      <c r="BI439" s="172">
        <f t="shared" si="118"/>
        <v>0</v>
      </c>
      <c r="BJ439" s="14" t="s">
        <v>204</v>
      </c>
      <c r="BK439" s="172">
        <f t="shared" si="119"/>
        <v>0</v>
      </c>
      <c r="BL439" s="14" t="s">
        <v>265</v>
      </c>
      <c r="BM439" s="171" t="s">
        <v>935</v>
      </c>
    </row>
    <row r="440" spans="1:65" s="2" customFormat="1" ht="16.5" customHeight="1">
      <c r="A440" s="29"/>
      <c r="B440" s="158"/>
      <c r="C440" s="159" t="s">
        <v>1329</v>
      </c>
      <c r="D440" s="159" t="s">
        <v>199</v>
      </c>
      <c r="E440" s="160" t="s">
        <v>937</v>
      </c>
      <c r="F440" s="161" t="s">
        <v>938</v>
      </c>
      <c r="G440" s="162" t="s">
        <v>208</v>
      </c>
      <c r="H440" s="163">
        <v>1.6279999999999999</v>
      </c>
      <c r="I440" s="164"/>
      <c r="J440" s="165">
        <f t="shared" si="110"/>
        <v>0</v>
      </c>
      <c r="K440" s="166"/>
      <c r="L440" s="30"/>
      <c r="M440" s="167" t="s">
        <v>1</v>
      </c>
      <c r="N440" s="168" t="s">
        <v>45</v>
      </c>
      <c r="O440" s="55"/>
      <c r="P440" s="169">
        <f t="shared" si="111"/>
        <v>0</v>
      </c>
      <c r="Q440" s="169">
        <v>2.2000000000000001E-4</v>
      </c>
      <c r="R440" s="169">
        <f t="shared" si="112"/>
        <v>3.5816E-4</v>
      </c>
      <c r="S440" s="169">
        <v>0</v>
      </c>
      <c r="T440" s="170">
        <f t="shared" si="113"/>
        <v>0</v>
      </c>
      <c r="U440" s="29"/>
      <c r="V440" s="29"/>
      <c r="W440" s="29"/>
      <c r="X440" s="29"/>
      <c r="Y440" s="29"/>
      <c r="Z440" s="29"/>
      <c r="AA440" s="29"/>
      <c r="AB440" s="29"/>
      <c r="AC440" s="29"/>
      <c r="AD440" s="29"/>
      <c r="AE440" s="29"/>
      <c r="AR440" s="171" t="s">
        <v>265</v>
      </c>
      <c r="AT440" s="171" t="s">
        <v>199</v>
      </c>
      <c r="AU440" s="171" t="s">
        <v>204</v>
      </c>
      <c r="AY440" s="14" t="s">
        <v>196</v>
      </c>
      <c r="BE440" s="172">
        <f t="shared" si="114"/>
        <v>0</v>
      </c>
      <c r="BF440" s="172">
        <f t="shared" si="115"/>
        <v>0</v>
      </c>
      <c r="BG440" s="172">
        <f t="shared" si="116"/>
        <v>0</v>
      </c>
      <c r="BH440" s="172">
        <f t="shared" si="117"/>
        <v>0</v>
      </c>
      <c r="BI440" s="172">
        <f t="shared" si="118"/>
        <v>0</v>
      </c>
      <c r="BJ440" s="14" t="s">
        <v>204</v>
      </c>
      <c r="BK440" s="172">
        <f t="shared" si="119"/>
        <v>0</v>
      </c>
      <c r="BL440" s="14" t="s">
        <v>265</v>
      </c>
      <c r="BM440" s="171" t="s">
        <v>1845</v>
      </c>
    </row>
    <row r="441" spans="1:65" s="2" customFormat="1" ht="16.5" customHeight="1">
      <c r="A441" s="29"/>
      <c r="B441" s="158"/>
      <c r="C441" s="159" t="s">
        <v>1846</v>
      </c>
      <c r="D441" s="159" t="s">
        <v>199</v>
      </c>
      <c r="E441" s="160" t="s">
        <v>941</v>
      </c>
      <c r="F441" s="161" t="s">
        <v>942</v>
      </c>
      <c r="G441" s="162" t="s">
        <v>208</v>
      </c>
      <c r="H441" s="163">
        <v>0.61</v>
      </c>
      <c r="I441" s="164"/>
      <c r="J441" s="165">
        <f t="shared" si="110"/>
        <v>0</v>
      </c>
      <c r="K441" s="166"/>
      <c r="L441" s="30"/>
      <c r="M441" s="167" t="s">
        <v>1</v>
      </c>
      <c r="N441" s="168" t="s">
        <v>45</v>
      </c>
      <c r="O441" s="55"/>
      <c r="P441" s="169">
        <f t="shared" si="111"/>
        <v>0</v>
      </c>
      <c r="Q441" s="169">
        <v>3.4000000000000002E-4</v>
      </c>
      <c r="R441" s="169">
        <f t="shared" si="112"/>
        <v>2.074E-4</v>
      </c>
      <c r="S441" s="169">
        <v>0</v>
      </c>
      <c r="T441" s="170">
        <f t="shared" si="113"/>
        <v>0</v>
      </c>
      <c r="U441" s="29"/>
      <c r="V441" s="29"/>
      <c r="W441" s="29"/>
      <c r="X441" s="29"/>
      <c r="Y441" s="29"/>
      <c r="Z441" s="29"/>
      <c r="AA441" s="29"/>
      <c r="AB441" s="29"/>
      <c r="AC441" s="29"/>
      <c r="AD441" s="29"/>
      <c r="AE441" s="29"/>
      <c r="AR441" s="171" t="s">
        <v>265</v>
      </c>
      <c r="AT441" s="171" t="s">
        <v>199</v>
      </c>
      <c r="AU441" s="171" t="s">
        <v>204</v>
      </c>
      <c r="AY441" s="14" t="s">
        <v>196</v>
      </c>
      <c r="BE441" s="172">
        <f t="shared" si="114"/>
        <v>0</v>
      </c>
      <c r="BF441" s="172">
        <f t="shared" si="115"/>
        <v>0</v>
      </c>
      <c r="BG441" s="172">
        <f t="shared" si="116"/>
        <v>0</v>
      </c>
      <c r="BH441" s="172">
        <f t="shared" si="117"/>
        <v>0</v>
      </c>
      <c r="BI441" s="172">
        <f t="shared" si="118"/>
        <v>0</v>
      </c>
      <c r="BJ441" s="14" t="s">
        <v>204</v>
      </c>
      <c r="BK441" s="172">
        <f t="shared" si="119"/>
        <v>0</v>
      </c>
      <c r="BL441" s="14" t="s">
        <v>265</v>
      </c>
      <c r="BM441" s="171" t="s">
        <v>1847</v>
      </c>
    </row>
    <row r="442" spans="1:65" s="2" customFormat="1" ht="16.5" customHeight="1">
      <c r="A442" s="29"/>
      <c r="B442" s="158"/>
      <c r="C442" s="173" t="s">
        <v>1848</v>
      </c>
      <c r="D442" s="173" t="s">
        <v>214</v>
      </c>
      <c r="E442" s="174" t="s">
        <v>945</v>
      </c>
      <c r="F442" s="175" t="s">
        <v>946</v>
      </c>
      <c r="G442" s="176" t="s">
        <v>208</v>
      </c>
      <c r="H442" s="177">
        <v>2.238</v>
      </c>
      <c r="I442" s="178"/>
      <c r="J442" s="179">
        <f t="shared" si="110"/>
        <v>0</v>
      </c>
      <c r="K442" s="180"/>
      <c r="L442" s="181"/>
      <c r="M442" s="182" t="s">
        <v>1</v>
      </c>
      <c r="N442" s="183" t="s">
        <v>45</v>
      </c>
      <c r="O442" s="55"/>
      <c r="P442" s="169">
        <f t="shared" si="111"/>
        <v>0</v>
      </c>
      <c r="Q442" s="169">
        <v>2.5999999999999999E-3</v>
      </c>
      <c r="R442" s="169">
        <f t="shared" si="112"/>
        <v>5.8187999999999998E-3</v>
      </c>
      <c r="S442" s="169">
        <v>0</v>
      </c>
      <c r="T442" s="170">
        <f t="shared" si="113"/>
        <v>0</v>
      </c>
      <c r="U442" s="29"/>
      <c r="V442" s="29"/>
      <c r="W442" s="29"/>
      <c r="X442" s="29"/>
      <c r="Y442" s="29"/>
      <c r="Z442" s="29"/>
      <c r="AA442" s="29"/>
      <c r="AB442" s="29"/>
      <c r="AC442" s="29"/>
      <c r="AD442" s="29"/>
      <c r="AE442" s="29"/>
      <c r="AR442" s="171" t="s">
        <v>320</v>
      </c>
      <c r="AT442" s="171" t="s">
        <v>214</v>
      </c>
      <c r="AU442" s="171" t="s">
        <v>204</v>
      </c>
      <c r="AY442" s="14" t="s">
        <v>196</v>
      </c>
      <c r="BE442" s="172">
        <f t="shared" si="114"/>
        <v>0</v>
      </c>
      <c r="BF442" s="172">
        <f t="shared" si="115"/>
        <v>0</v>
      </c>
      <c r="BG442" s="172">
        <f t="shared" si="116"/>
        <v>0</v>
      </c>
      <c r="BH442" s="172">
        <f t="shared" si="117"/>
        <v>0</v>
      </c>
      <c r="BI442" s="172">
        <f t="shared" si="118"/>
        <v>0</v>
      </c>
      <c r="BJ442" s="14" t="s">
        <v>204</v>
      </c>
      <c r="BK442" s="172">
        <f t="shared" si="119"/>
        <v>0</v>
      </c>
      <c r="BL442" s="14" t="s">
        <v>265</v>
      </c>
      <c r="BM442" s="171" t="s">
        <v>1849</v>
      </c>
    </row>
    <row r="443" spans="1:65" s="2" customFormat="1" ht="16.5" customHeight="1">
      <c r="A443" s="29"/>
      <c r="B443" s="158"/>
      <c r="C443" s="159" t="s">
        <v>1850</v>
      </c>
      <c r="D443" s="159" t="s">
        <v>199</v>
      </c>
      <c r="E443" s="160" t="s">
        <v>949</v>
      </c>
      <c r="F443" s="161" t="s">
        <v>950</v>
      </c>
      <c r="G443" s="162" t="s">
        <v>202</v>
      </c>
      <c r="H443" s="163">
        <v>0.48099999999999998</v>
      </c>
      <c r="I443" s="164"/>
      <c r="J443" s="165">
        <f t="shared" si="110"/>
        <v>0</v>
      </c>
      <c r="K443" s="166"/>
      <c r="L443" s="30"/>
      <c r="M443" s="167" t="s">
        <v>1</v>
      </c>
      <c r="N443" s="168" t="s">
        <v>45</v>
      </c>
      <c r="O443" s="55"/>
      <c r="P443" s="169">
        <f t="shared" si="111"/>
        <v>0</v>
      </c>
      <c r="Q443" s="169">
        <v>0</v>
      </c>
      <c r="R443" s="169">
        <f t="shared" si="112"/>
        <v>0</v>
      </c>
      <c r="S443" s="169">
        <v>0</v>
      </c>
      <c r="T443" s="170">
        <f t="shared" si="113"/>
        <v>0</v>
      </c>
      <c r="U443" s="29"/>
      <c r="V443" s="29"/>
      <c r="W443" s="29"/>
      <c r="X443" s="29"/>
      <c r="Y443" s="29"/>
      <c r="Z443" s="29"/>
      <c r="AA443" s="29"/>
      <c r="AB443" s="29"/>
      <c r="AC443" s="29"/>
      <c r="AD443" s="29"/>
      <c r="AE443" s="29"/>
      <c r="AR443" s="171" t="s">
        <v>265</v>
      </c>
      <c r="AT443" s="171" t="s">
        <v>199</v>
      </c>
      <c r="AU443" s="171" t="s">
        <v>204</v>
      </c>
      <c r="AY443" s="14" t="s">
        <v>196</v>
      </c>
      <c r="BE443" s="172">
        <f t="shared" si="114"/>
        <v>0</v>
      </c>
      <c r="BF443" s="172">
        <f t="shared" si="115"/>
        <v>0</v>
      </c>
      <c r="BG443" s="172">
        <f t="shared" si="116"/>
        <v>0</v>
      </c>
      <c r="BH443" s="172">
        <f t="shared" si="117"/>
        <v>0</v>
      </c>
      <c r="BI443" s="172">
        <f t="shared" si="118"/>
        <v>0</v>
      </c>
      <c r="BJ443" s="14" t="s">
        <v>204</v>
      </c>
      <c r="BK443" s="172">
        <f t="shared" si="119"/>
        <v>0</v>
      </c>
      <c r="BL443" s="14" t="s">
        <v>265</v>
      </c>
      <c r="BM443" s="171" t="s">
        <v>1851</v>
      </c>
    </row>
    <row r="444" spans="1:65" s="2" customFormat="1" ht="16.5" customHeight="1">
      <c r="A444" s="29"/>
      <c r="B444" s="158"/>
      <c r="C444" s="173" t="s">
        <v>1852</v>
      </c>
      <c r="D444" s="173" t="s">
        <v>214</v>
      </c>
      <c r="E444" s="174" t="s">
        <v>953</v>
      </c>
      <c r="F444" s="175" t="s">
        <v>954</v>
      </c>
      <c r="G444" s="176" t="s">
        <v>955</v>
      </c>
      <c r="H444" s="177">
        <v>10</v>
      </c>
      <c r="I444" s="178"/>
      <c r="J444" s="179">
        <f t="shared" si="110"/>
        <v>0</v>
      </c>
      <c r="K444" s="180"/>
      <c r="L444" s="181"/>
      <c r="M444" s="182" t="s">
        <v>1</v>
      </c>
      <c r="N444" s="183" t="s">
        <v>45</v>
      </c>
      <c r="O444" s="55"/>
      <c r="P444" s="169">
        <f t="shared" si="111"/>
        <v>0</v>
      </c>
      <c r="Q444" s="169">
        <v>1.07E-3</v>
      </c>
      <c r="R444" s="169">
        <f t="shared" si="112"/>
        <v>1.0699999999999999E-2</v>
      </c>
      <c r="S444" s="169">
        <v>0</v>
      </c>
      <c r="T444" s="170">
        <f t="shared" si="113"/>
        <v>0</v>
      </c>
      <c r="U444" s="29"/>
      <c r="V444" s="29"/>
      <c r="W444" s="29"/>
      <c r="X444" s="29"/>
      <c r="Y444" s="29"/>
      <c r="Z444" s="29"/>
      <c r="AA444" s="29"/>
      <c r="AB444" s="29"/>
      <c r="AC444" s="29"/>
      <c r="AD444" s="29"/>
      <c r="AE444" s="29"/>
      <c r="AR444" s="171" t="s">
        <v>320</v>
      </c>
      <c r="AT444" s="171" t="s">
        <v>214</v>
      </c>
      <c r="AU444" s="171" t="s">
        <v>204</v>
      </c>
      <c r="AY444" s="14" t="s">
        <v>196</v>
      </c>
      <c r="BE444" s="172">
        <f t="shared" si="114"/>
        <v>0</v>
      </c>
      <c r="BF444" s="172">
        <f t="shared" si="115"/>
        <v>0</v>
      </c>
      <c r="BG444" s="172">
        <f t="shared" si="116"/>
        <v>0</v>
      </c>
      <c r="BH444" s="172">
        <f t="shared" si="117"/>
        <v>0</v>
      </c>
      <c r="BI444" s="172">
        <f t="shared" si="118"/>
        <v>0</v>
      </c>
      <c r="BJ444" s="14" t="s">
        <v>204</v>
      </c>
      <c r="BK444" s="172">
        <f t="shared" si="119"/>
        <v>0</v>
      </c>
      <c r="BL444" s="14" t="s">
        <v>265</v>
      </c>
      <c r="BM444" s="171" t="s">
        <v>1853</v>
      </c>
    </row>
    <row r="445" spans="1:65" s="2" customFormat="1" ht="16.5" customHeight="1">
      <c r="A445" s="29"/>
      <c r="B445" s="158"/>
      <c r="C445" s="159" t="s">
        <v>1854</v>
      </c>
      <c r="D445" s="159" t="s">
        <v>199</v>
      </c>
      <c r="E445" s="160" t="s">
        <v>958</v>
      </c>
      <c r="F445" s="161" t="s">
        <v>959</v>
      </c>
      <c r="G445" s="162" t="s">
        <v>212</v>
      </c>
      <c r="H445" s="163">
        <v>24.585999999999999</v>
      </c>
      <c r="I445" s="164"/>
      <c r="J445" s="165">
        <f t="shared" si="110"/>
        <v>0</v>
      </c>
      <c r="K445" s="166"/>
      <c r="L445" s="30"/>
      <c r="M445" s="167" t="s">
        <v>1</v>
      </c>
      <c r="N445" s="168" t="s">
        <v>45</v>
      </c>
      <c r="O445" s="55"/>
      <c r="P445" s="169">
        <f t="shared" si="111"/>
        <v>0</v>
      </c>
      <c r="Q445" s="169">
        <v>0</v>
      </c>
      <c r="R445" s="169">
        <f t="shared" si="112"/>
        <v>0</v>
      </c>
      <c r="S445" s="169">
        <v>0</v>
      </c>
      <c r="T445" s="170">
        <f t="shared" si="113"/>
        <v>0</v>
      </c>
      <c r="U445" s="29"/>
      <c r="V445" s="29"/>
      <c r="W445" s="29"/>
      <c r="X445" s="29"/>
      <c r="Y445" s="29"/>
      <c r="Z445" s="29"/>
      <c r="AA445" s="29"/>
      <c r="AB445" s="29"/>
      <c r="AC445" s="29"/>
      <c r="AD445" s="29"/>
      <c r="AE445" s="29"/>
      <c r="AR445" s="171" t="s">
        <v>265</v>
      </c>
      <c r="AT445" s="171" t="s">
        <v>199</v>
      </c>
      <c r="AU445" s="171" t="s">
        <v>204</v>
      </c>
      <c r="AY445" s="14" t="s">
        <v>196</v>
      </c>
      <c r="BE445" s="172">
        <f t="shared" si="114"/>
        <v>0</v>
      </c>
      <c r="BF445" s="172">
        <f t="shared" si="115"/>
        <v>0</v>
      </c>
      <c r="BG445" s="172">
        <f t="shared" si="116"/>
        <v>0</v>
      </c>
      <c r="BH445" s="172">
        <f t="shared" si="117"/>
        <v>0</v>
      </c>
      <c r="BI445" s="172">
        <f t="shared" si="118"/>
        <v>0</v>
      </c>
      <c r="BJ445" s="14" t="s">
        <v>204</v>
      </c>
      <c r="BK445" s="172">
        <f t="shared" si="119"/>
        <v>0</v>
      </c>
      <c r="BL445" s="14" t="s">
        <v>265</v>
      </c>
      <c r="BM445" s="171" t="s">
        <v>1855</v>
      </c>
    </row>
    <row r="446" spans="1:65" s="12" customFormat="1" ht="22.9" customHeight="1">
      <c r="B446" s="145"/>
      <c r="D446" s="146" t="s">
        <v>78</v>
      </c>
      <c r="E446" s="156" t="s">
        <v>961</v>
      </c>
      <c r="F446" s="156" t="s">
        <v>962</v>
      </c>
      <c r="I446" s="148"/>
      <c r="J446" s="157">
        <f>BK446</f>
        <v>0</v>
      </c>
      <c r="L446" s="145"/>
      <c r="M446" s="150"/>
      <c r="N446" s="151"/>
      <c r="O446" s="151"/>
      <c r="P446" s="152">
        <f>SUM(P447:P460)</f>
        <v>0</v>
      </c>
      <c r="Q446" s="151"/>
      <c r="R446" s="152">
        <f>SUM(R447:R460)</f>
        <v>0.50231999999999999</v>
      </c>
      <c r="S446" s="151"/>
      <c r="T446" s="153">
        <f>SUM(T447:T460)</f>
        <v>1</v>
      </c>
      <c r="AR446" s="146" t="s">
        <v>204</v>
      </c>
      <c r="AT446" s="154" t="s">
        <v>78</v>
      </c>
      <c r="AU446" s="154" t="s">
        <v>87</v>
      </c>
      <c r="AY446" s="146" t="s">
        <v>196</v>
      </c>
      <c r="BK446" s="155">
        <f>SUM(BK447:BK460)</f>
        <v>0</v>
      </c>
    </row>
    <row r="447" spans="1:65" s="2" customFormat="1" ht="16.5" customHeight="1">
      <c r="A447" s="29"/>
      <c r="B447" s="158"/>
      <c r="C447" s="159" t="s">
        <v>1856</v>
      </c>
      <c r="D447" s="159" t="s">
        <v>199</v>
      </c>
      <c r="E447" s="160" t="s">
        <v>964</v>
      </c>
      <c r="F447" s="161" t="s">
        <v>965</v>
      </c>
      <c r="G447" s="162" t="s">
        <v>512</v>
      </c>
      <c r="H447" s="163">
        <v>36</v>
      </c>
      <c r="I447" s="164"/>
      <c r="J447" s="165">
        <f t="shared" ref="J447:J460" si="120">ROUND(I447*H447,2)</f>
        <v>0</v>
      </c>
      <c r="K447" s="166"/>
      <c r="L447" s="30"/>
      <c r="M447" s="167" t="s">
        <v>1</v>
      </c>
      <c r="N447" s="168" t="s">
        <v>45</v>
      </c>
      <c r="O447" s="55"/>
      <c r="P447" s="169">
        <f t="shared" ref="P447:P460" si="121">O447*H447</f>
        <v>0</v>
      </c>
      <c r="Q447" s="169">
        <v>1E-3</v>
      </c>
      <c r="R447" s="169">
        <f t="shared" ref="R447:R460" si="122">Q447*H447</f>
        <v>3.6000000000000004E-2</v>
      </c>
      <c r="S447" s="169">
        <v>0</v>
      </c>
      <c r="T447" s="170">
        <f t="shared" ref="T447:T460" si="123">S447*H447</f>
        <v>0</v>
      </c>
      <c r="U447" s="29"/>
      <c r="V447" s="29"/>
      <c r="W447" s="29"/>
      <c r="X447" s="29"/>
      <c r="Y447" s="29"/>
      <c r="Z447" s="29"/>
      <c r="AA447" s="29"/>
      <c r="AB447" s="29"/>
      <c r="AC447" s="29"/>
      <c r="AD447" s="29"/>
      <c r="AE447" s="29"/>
      <c r="AR447" s="171" t="s">
        <v>265</v>
      </c>
      <c r="AT447" s="171" t="s">
        <v>199</v>
      </c>
      <c r="AU447" s="171" t="s">
        <v>204</v>
      </c>
      <c r="AY447" s="14" t="s">
        <v>196</v>
      </c>
      <c r="BE447" s="172">
        <f t="shared" ref="BE447:BE460" si="124">IF(N447="základní",J447,0)</f>
        <v>0</v>
      </c>
      <c r="BF447" s="172">
        <f t="shared" ref="BF447:BF460" si="125">IF(N447="snížená",J447,0)</f>
        <v>0</v>
      </c>
      <c r="BG447" s="172">
        <f t="shared" ref="BG447:BG460" si="126">IF(N447="zákl. přenesená",J447,0)</f>
        <v>0</v>
      </c>
      <c r="BH447" s="172">
        <f t="shared" ref="BH447:BH460" si="127">IF(N447="sníž. přenesená",J447,0)</f>
        <v>0</v>
      </c>
      <c r="BI447" s="172">
        <f t="shared" ref="BI447:BI460" si="128">IF(N447="nulová",J447,0)</f>
        <v>0</v>
      </c>
      <c r="BJ447" s="14" t="s">
        <v>204</v>
      </c>
      <c r="BK447" s="172">
        <f t="shared" ref="BK447:BK460" si="129">ROUND(I447*H447,2)</f>
        <v>0</v>
      </c>
      <c r="BL447" s="14" t="s">
        <v>265</v>
      </c>
      <c r="BM447" s="171" t="s">
        <v>1857</v>
      </c>
    </row>
    <row r="448" spans="1:65" s="2" customFormat="1" ht="16.5" customHeight="1">
      <c r="A448" s="29"/>
      <c r="B448" s="158"/>
      <c r="C448" s="159" t="s">
        <v>1858</v>
      </c>
      <c r="D448" s="159" t="s">
        <v>199</v>
      </c>
      <c r="E448" s="160" t="s">
        <v>968</v>
      </c>
      <c r="F448" s="161" t="s">
        <v>969</v>
      </c>
      <c r="G448" s="162" t="s">
        <v>512</v>
      </c>
      <c r="H448" s="163">
        <v>10</v>
      </c>
      <c r="I448" s="164"/>
      <c r="J448" s="165">
        <f t="shared" si="120"/>
        <v>0</v>
      </c>
      <c r="K448" s="166"/>
      <c r="L448" s="30"/>
      <c r="M448" s="167" t="s">
        <v>1</v>
      </c>
      <c r="N448" s="168" t="s">
        <v>45</v>
      </c>
      <c r="O448" s="55"/>
      <c r="P448" s="169">
        <f t="shared" si="121"/>
        <v>0</v>
      </c>
      <c r="Q448" s="169">
        <v>1.2899999999999999E-3</v>
      </c>
      <c r="R448" s="169">
        <f t="shared" si="122"/>
        <v>1.2899999999999998E-2</v>
      </c>
      <c r="S448" s="169">
        <v>0</v>
      </c>
      <c r="T448" s="170">
        <f t="shared" si="123"/>
        <v>0</v>
      </c>
      <c r="U448" s="29"/>
      <c r="V448" s="29"/>
      <c r="W448" s="29"/>
      <c r="X448" s="29"/>
      <c r="Y448" s="29"/>
      <c r="Z448" s="29"/>
      <c r="AA448" s="29"/>
      <c r="AB448" s="29"/>
      <c r="AC448" s="29"/>
      <c r="AD448" s="29"/>
      <c r="AE448" s="29"/>
      <c r="AR448" s="171" t="s">
        <v>265</v>
      </c>
      <c r="AT448" s="171" t="s">
        <v>199</v>
      </c>
      <c r="AU448" s="171" t="s">
        <v>204</v>
      </c>
      <c r="AY448" s="14" t="s">
        <v>196</v>
      </c>
      <c r="BE448" s="172">
        <f t="shared" si="124"/>
        <v>0</v>
      </c>
      <c r="BF448" s="172">
        <f t="shared" si="125"/>
        <v>0</v>
      </c>
      <c r="BG448" s="172">
        <f t="shared" si="126"/>
        <v>0</v>
      </c>
      <c r="BH448" s="172">
        <f t="shared" si="127"/>
        <v>0</v>
      </c>
      <c r="BI448" s="172">
        <f t="shared" si="128"/>
        <v>0</v>
      </c>
      <c r="BJ448" s="14" t="s">
        <v>204</v>
      </c>
      <c r="BK448" s="172">
        <f t="shared" si="129"/>
        <v>0</v>
      </c>
      <c r="BL448" s="14" t="s">
        <v>265</v>
      </c>
      <c r="BM448" s="171" t="s">
        <v>1859</v>
      </c>
    </row>
    <row r="449" spans="1:65" s="2" customFormat="1" ht="16.5" customHeight="1">
      <c r="A449" s="29"/>
      <c r="B449" s="158"/>
      <c r="C449" s="159" t="s">
        <v>1860</v>
      </c>
      <c r="D449" s="159" t="s">
        <v>199</v>
      </c>
      <c r="E449" s="160" t="s">
        <v>1861</v>
      </c>
      <c r="F449" s="161" t="s">
        <v>1862</v>
      </c>
      <c r="G449" s="162" t="s">
        <v>512</v>
      </c>
      <c r="H449" s="163">
        <v>14</v>
      </c>
      <c r="I449" s="164"/>
      <c r="J449" s="165">
        <f t="shared" si="120"/>
        <v>0</v>
      </c>
      <c r="K449" s="166"/>
      <c r="L449" s="30"/>
      <c r="M449" s="167" t="s">
        <v>1</v>
      </c>
      <c r="N449" s="168" t="s">
        <v>45</v>
      </c>
      <c r="O449" s="55"/>
      <c r="P449" s="169">
        <f t="shared" si="121"/>
        <v>0</v>
      </c>
      <c r="Q449" s="169">
        <v>2.0300000000000001E-3</v>
      </c>
      <c r="R449" s="169">
        <f t="shared" si="122"/>
        <v>2.8420000000000001E-2</v>
      </c>
      <c r="S449" s="169">
        <v>0</v>
      </c>
      <c r="T449" s="170">
        <f t="shared" si="123"/>
        <v>0</v>
      </c>
      <c r="U449" s="29"/>
      <c r="V449" s="29"/>
      <c r="W449" s="29"/>
      <c r="X449" s="29"/>
      <c r="Y449" s="29"/>
      <c r="Z449" s="29"/>
      <c r="AA449" s="29"/>
      <c r="AB449" s="29"/>
      <c r="AC449" s="29"/>
      <c r="AD449" s="29"/>
      <c r="AE449" s="29"/>
      <c r="AR449" s="171" t="s">
        <v>265</v>
      </c>
      <c r="AT449" s="171" t="s">
        <v>199</v>
      </c>
      <c r="AU449" s="171" t="s">
        <v>204</v>
      </c>
      <c r="AY449" s="14" t="s">
        <v>196</v>
      </c>
      <c r="BE449" s="172">
        <f t="shared" si="124"/>
        <v>0</v>
      </c>
      <c r="BF449" s="172">
        <f t="shared" si="125"/>
        <v>0</v>
      </c>
      <c r="BG449" s="172">
        <f t="shared" si="126"/>
        <v>0</v>
      </c>
      <c r="BH449" s="172">
        <f t="shared" si="127"/>
        <v>0</v>
      </c>
      <c r="BI449" s="172">
        <f t="shared" si="128"/>
        <v>0</v>
      </c>
      <c r="BJ449" s="14" t="s">
        <v>204</v>
      </c>
      <c r="BK449" s="172">
        <f t="shared" si="129"/>
        <v>0</v>
      </c>
      <c r="BL449" s="14" t="s">
        <v>265</v>
      </c>
      <c r="BM449" s="171" t="s">
        <v>1863</v>
      </c>
    </row>
    <row r="450" spans="1:65" s="2" customFormat="1" ht="16.5" customHeight="1">
      <c r="A450" s="29"/>
      <c r="B450" s="158"/>
      <c r="C450" s="159" t="s">
        <v>1864</v>
      </c>
      <c r="D450" s="159" t="s">
        <v>199</v>
      </c>
      <c r="E450" s="160" t="s">
        <v>972</v>
      </c>
      <c r="F450" s="161" t="s">
        <v>973</v>
      </c>
      <c r="G450" s="162" t="s">
        <v>222</v>
      </c>
      <c r="H450" s="163">
        <v>15</v>
      </c>
      <c r="I450" s="164"/>
      <c r="J450" s="165">
        <f t="shared" si="120"/>
        <v>0</v>
      </c>
      <c r="K450" s="166"/>
      <c r="L450" s="30"/>
      <c r="M450" s="167" t="s">
        <v>1</v>
      </c>
      <c r="N450" s="168" t="s">
        <v>45</v>
      </c>
      <c r="O450" s="55"/>
      <c r="P450" s="169">
        <f t="shared" si="121"/>
        <v>0</v>
      </c>
      <c r="Q450" s="169">
        <v>7.0200000000000002E-3</v>
      </c>
      <c r="R450" s="169">
        <f t="shared" si="122"/>
        <v>0.1053</v>
      </c>
      <c r="S450" s="169">
        <v>0</v>
      </c>
      <c r="T450" s="170">
        <f t="shared" si="123"/>
        <v>0</v>
      </c>
      <c r="U450" s="29"/>
      <c r="V450" s="29"/>
      <c r="W450" s="29"/>
      <c r="X450" s="29"/>
      <c r="Y450" s="29"/>
      <c r="Z450" s="29"/>
      <c r="AA450" s="29"/>
      <c r="AB450" s="29"/>
      <c r="AC450" s="29"/>
      <c r="AD450" s="29"/>
      <c r="AE450" s="29"/>
      <c r="AR450" s="171" t="s">
        <v>265</v>
      </c>
      <c r="AT450" s="171" t="s">
        <v>199</v>
      </c>
      <c r="AU450" s="171" t="s">
        <v>204</v>
      </c>
      <c r="AY450" s="14" t="s">
        <v>196</v>
      </c>
      <c r="BE450" s="172">
        <f t="shared" si="124"/>
        <v>0</v>
      </c>
      <c r="BF450" s="172">
        <f t="shared" si="125"/>
        <v>0</v>
      </c>
      <c r="BG450" s="172">
        <f t="shared" si="126"/>
        <v>0</v>
      </c>
      <c r="BH450" s="172">
        <f t="shared" si="127"/>
        <v>0</v>
      </c>
      <c r="BI450" s="172">
        <f t="shared" si="128"/>
        <v>0</v>
      </c>
      <c r="BJ450" s="14" t="s">
        <v>204</v>
      </c>
      <c r="BK450" s="172">
        <f t="shared" si="129"/>
        <v>0</v>
      </c>
      <c r="BL450" s="14" t="s">
        <v>265</v>
      </c>
      <c r="BM450" s="171" t="s">
        <v>1865</v>
      </c>
    </row>
    <row r="451" spans="1:65" s="2" customFormat="1" ht="16.5" customHeight="1">
      <c r="A451" s="29"/>
      <c r="B451" s="158"/>
      <c r="C451" s="159" t="s">
        <v>1866</v>
      </c>
      <c r="D451" s="159" t="s">
        <v>199</v>
      </c>
      <c r="E451" s="160" t="s">
        <v>976</v>
      </c>
      <c r="F451" s="161" t="s">
        <v>977</v>
      </c>
      <c r="G451" s="162" t="s">
        <v>222</v>
      </c>
      <c r="H451" s="163">
        <v>42</v>
      </c>
      <c r="I451" s="164"/>
      <c r="J451" s="165">
        <f t="shared" si="120"/>
        <v>0</v>
      </c>
      <c r="K451" s="166"/>
      <c r="L451" s="30"/>
      <c r="M451" s="167" t="s">
        <v>1</v>
      </c>
      <c r="N451" s="168" t="s">
        <v>45</v>
      </c>
      <c r="O451" s="55"/>
      <c r="P451" s="169">
        <f t="shared" si="121"/>
        <v>0</v>
      </c>
      <c r="Q451" s="169">
        <v>6.8999999999999999E-3</v>
      </c>
      <c r="R451" s="169">
        <f t="shared" si="122"/>
        <v>0.2898</v>
      </c>
      <c r="S451" s="169">
        <v>0</v>
      </c>
      <c r="T451" s="170">
        <f t="shared" si="123"/>
        <v>0</v>
      </c>
      <c r="U451" s="29"/>
      <c r="V451" s="29"/>
      <c r="W451" s="29"/>
      <c r="X451" s="29"/>
      <c r="Y451" s="29"/>
      <c r="Z451" s="29"/>
      <c r="AA451" s="29"/>
      <c r="AB451" s="29"/>
      <c r="AC451" s="29"/>
      <c r="AD451" s="29"/>
      <c r="AE451" s="29"/>
      <c r="AR451" s="171" t="s">
        <v>265</v>
      </c>
      <c r="AT451" s="171" t="s">
        <v>199</v>
      </c>
      <c r="AU451" s="171" t="s">
        <v>204</v>
      </c>
      <c r="AY451" s="14" t="s">
        <v>196</v>
      </c>
      <c r="BE451" s="172">
        <f t="shared" si="124"/>
        <v>0</v>
      </c>
      <c r="BF451" s="172">
        <f t="shared" si="125"/>
        <v>0</v>
      </c>
      <c r="BG451" s="172">
        <f t="shared" si="126"/>
        <v>0</v>
      </c>
      <c r="BH451" s="172">
        <f t="shared" si="127"/>
        <v>0</v>
      </c>
      <c r="BI451" s="172">
        <f t="shared" si="128"/>
        <v>0</v>
      </c>
      <c r="BJ451" s="14" t="s">
        <v>204</v>
      </c>
      <c r="BK451" s="172">
        <f t="shared" si="129"/>
        <v>0</v>
      </c>
      <c r="BL451" s="14" t="s">
        <v>265</v>
      </c>
      <c r="BM451" s="171" t="s">
        <v>1867</v>
      </c>
    </row>
    <row r="452" spans="1:65" s="2" customFormat="1" ht="16.5" customHeight="1">
      <c r="A452" s="29"/>
      <c r="B452" s="158"/>
      <c r="C452" s="159" t="s">
        <v>1868</v>
      </c>
      <c r="D452" s="159" t="s">
        <v>199</v>
      </c>
      <c r="E452" s="160" t="s">
        <v>980</v>
      </c>
      <c r="F452" s="161" t="s">
        <v>981</v>
      </c>
      <c r="G452" s="162" t="s">
        <v>512</v>
      </c>
      <c r="H452" s="163">
        <v>70</v>
      </c>
      <c r="I452" s="164"/>
      <c r="J452" s="165">
        <f t="shared" si="120"/>
        <v>0</v>
      </c>
      <c r="K452" s="166"/>
      <c r="L452" s="30"/>
      <c r="M452" s="167" t="s">
        <v>1</v>
      </c>
      <c r="N452" s="168" t="s">
        <v>45</v>
      </c>
      <c r="O452" s="55"/>
      <c r="P452" s="169">
        <f t="shared" si="121"/>
        <v>0</v>
      </c>
      <c r="Q452" s="169">
        <v>0</v>
      </c>
      <c r="R452" s="169">
        <f t="shared" si="122"/>
        <v>0</v>
      </c>
      <c r="S452" s="169">
        <v>0</v>
      </c>
      <c r="T452" s="170">
        <f t="shared" si="123"/>
        <v>0</v>
      </c>
      <c r="U452" s="29"/>
      <c r="V452" s="29"/>
      <c r="W452" s="29"/>
      <c r="X452" s="29"/>
      <c r="Y452" s="29"/>
      <c r="Z452" s="29"/>
      <c r="AA452" s="29"/>
      <c r="AB452" s="29"/>
      <c r="AC452" s="29"/>
      <c r="AD452" s="29"/>
      <c r="AE452" s="29"/>
      <c r="AR452" s="171" t="s">
        <v>265</v>
      </c>
      <c r="AT452" s="171" t="s">
        <v>199</v>
      </c>
      <c r="AU452" s="171" t="s">
        <v>204</v>
      </c>
      <c r="AY452" s="14" t="s">
        <v>196</v>
      </c>
      <c r="BE452" s="172">
        <f t="shared" si="124"/>
        <v>0</v>
      </c>
      <c r="BF452" s="172">
        <f t="shared" si="125"/>
        <v>0</v>
      </c>
      <c r="BG452" s="172">
        <f t="shared" si="126"/>
        <v>0</v>
      </c>
      <c r="BH452" s="172">
        <f t="shared" si="127"/>
        <v>0</v>
      </c>
      <c r="BI452" s="172">
        <f t="shared" si="128"/>
        <v>0</v>
      </c>
      <c r="BJ452" s="14" t="s">
        <v>204</v>
      </c>
      <c r="BK452" s="172">
        <f t="shared" si="129"/>
        <v>0</v>
      </c>
      <c r="BL452" s="14" t="s">
        <v>265</v>
      </c>
      <c r="BM452" s="171" t="s">
        <v>1869</v>
      </c>
    </row>
    <row r="453" spans="1:65" s="2" customFormat="1" ht="21.75" customHeight="1">
      <c r="A453" s="29"/>
      <c r="B453" s="158"/>
      <c r="C453" s="159" t="s">
        <v>1870</v>
      </c>
      <c r="D453" s="159" t="s">
        <v>199</v>
      </c>
      <c r="E453" s="160" t="s">
        <v>984</v>
      </c>
      <c r="F453" s="161" t="s">
        <v>985</v>
      </c>
      <c r="G453" s="162" t="s">
        <v>512</v>
      </c>
      <c r="H453" s="163">
        <v>10</v>
      </c>
      <c r="I453" s="164"/>
      <c r="J453" s="165">
        <f t="shared" si="120"/>
        <v>0</v>
      </c>
      <c r="K453" s="166"/>
      <c r="L453" s="30"/>
      <c r="M453" s="167" t="s">
        <v>1</v>
      </c>
      <c r="N453" s="168" t="s">
        <v>45</v>
      </c>
      <c r="O453" s="55"/>
      <c r="P453" s="169">
        <f t="shared" si="121"/>
        <v>0</v>
      </c>
      <c r="Q453" s="169">
        <v>0</v>
      </c>
      <c r="R453" s="169">
        <f t="shared" si="122"/>
        <v>0</v>
      </c>
      <c r="S453" s="169">
        <v>0.1</v>
      </c>
      <c r="T453" s="170">
        <f t="shared" si="123"/>
        <v>1</v>
      </c>
      <c r="U453" s="29"/>
      <c r="V453" s="29"/>
      <c r="W453" s="29"/>
      <c r="X453" s="29"/>
      <c r="Y453" s="29"/>
      <c r="Z453" s="29"/>
      <c r="AA453" s="29"/>
      <c r="AB453" s="29"/>
      <c r="AC453" s="29"/>
      <c r="AD453" s="29"/>
      <c r="AE453" s="29"/>
      <c r="AR453" s="171" t="s">
        <v>265</v>
      </c>
      <c r="AT453" s="171" t="s">
        <v>199</v>
      </c>
      <c r="AU453" s="171" t="s">
        <v>204</v>
      </c>
      <c r="AY453" s="14" t="s">
        <v>196</v>
      </c>
      <c r="BE453" s="172">
        <f t="shared" si="124"/>
        <v>0</v>
      </c>
      <c r="BF453" s="172">
        <f t="shared" si="125"/>
        <v>0</v>
      </c>
      <c r="BG453" s="172">
        <f t="shared" si="126"/>
        <v>0</v>
      </c>
      <c r="BH453" s="172">
        <f t="shared" si="127"/>
        <v>0</v>
      </c>
      <c r="BI453" s="172">
        <f t="shared" si="128"/>
        <v>0</v>
      </c>
      <c r="BJ453" s="14" t="s">
        <v>204</v>
      </c>
      <c r="BK453" s="172">
        <f t="shared" si="129"/>
        <v>0</v>
      </c>
      <c r="BL453" s="14" t="s">
        <v>265</v>
      </c>
      <c r="BM453" s="171" t="s">
        <v>986</v>
      </c>
    </row>
    <row r="454" spans="1:65" s="2" customFormat="1" ht="21.75" customHeight="1">
      <c r="A454" s="29"/>
      <c r="B454" s="158"/>
      <c r="C454" s="159" t="s">
        <v>1871</v>
      </c>
      <c r="D454" s="159" t="s">
        <v>199</v>
      </c>
      <c r="E454" s="160" t="s">
        <v>988</v>
      </c>
      <c r="F454" s="161" t="s">
        <v>989</v>
      </c>
      <c r="G454" s="162" t="s">
        <v>512</v>
      </c>
      <c r="H454" s="163">
        <v>10</v>
      </c>
      <c r="I454" s="164"/>
      <c r="J454" s="165">
        <f t="shared" si="120"/>
        <v>0</v>
      </c>
      <c r="K454" s="166"/>
      <c r="L454" s="30"/>
      <c r="M454" s="167" t="s">
        <v>1</v>
      </c>
      <c r="N454" s="168" t="s">
        <v>45</v>
      </c>
      <c r="O454" s="55"/>
      <c r="P454" s="169">
        <f t="shared" si="121"/>
        <v>0</v>
      </c>
      <c r="Q454" s="169">
        <v>2.1199999999999999E-3</v>
      </c>
      <c r="R454" s="169">
        <f t="shared" si="122"/>
        <v>2.12E-2</v>
      </c>
      <c r="S454" s="169">
        <v>0</v>
      </c>
      <c r="T454" s="170">
        <f t="shared" si="123"/>
        <v>0</v>
      </c>
      <c r="U454" s="29"/>
      <c r="V454" s="29"/>
      <c r="W454" s="29"/>
      <c r="X454" s="29"/>
      <c r="Y454" s="29"/>
      <c r="Z454" s="29"/>
      <c r="AA454" s="29"/>
      <c r="AB454" s="29"/>
      <c r="AC454" s="29"/>
      <c r="AD454" s="29"/>
      <c r="AE454" s="29"/>
      <c r="AR454" s="171" t="s">
        <v>265</v>
      </c>
      <c r="AT454" s="171" t="s">
        <v>199</v>
      </c>
      <c r="AU454" s="171" t="s">
        <v>204</v>
      </c>
      <c r="AY454" s="14" t="s">
        <v>196</v>
      </c>
      <c r="BE454" s="172">
        <f t="shared" si="124"/>
        <v>0</v>
      </c>
      <c r="BF454" s="172">
        <f t="shared" si="125"/>
        <v>0</v>
      </c>
      <c r="BG454" s="172">
        <f t="shared" si="126"/>
        <v>0</v>
      </c>
      <c r="BH454" s="172">
        <f t="shared" si="127"/>
        <v>0</v>
      </c>
      <c r="BI454" s="172">
        <f t="shared" si="128"/>
        <v>0</v>
      </c>
      <c r="BJ454" s="14" t="s">
        <v>204</v>
      </c>
      <c r="BK454" s="172">
        <f t="shared" si="129"/>
        <v>0</v>
      </c>
      <c r="BL454" s="14" t="s">
        <v>265</v>
      </c>
      <c r="BM454" s="171" t="s">
        <v>1872</v>
      </c>
    </row>
    <row r="455" spans="1:65" s="2" customFormat="1" ht="16.5" customHeight="1">
      <c r="A455" s="29"/>
      <c r="B455" s="158"/>
      <c r="C455" s="159" t="s">
        <v>1873</v>
      </c>
      <c r="D455" s="159" t="s">
        <v>199</v>
      </c>
      <c r="E455" s="160" t="s">
        <v>992</v>
      </c>
      <c r="F455" s="161" t="s">
        <v>993</v>
      </c>
      <c r="G455" s="162" t="s">
        <v>512</v>
      </c>
      <c r="H455" s="163">
        <v>12</v>
      </c>
      <c r="I455" s="164"/>
      <c r="J455" s="165">
        <f t="shared" si="120"/>
        <v>0</v>
      </c>
      <c r="K455" s="166"/>
      <c r="L455" s="30"/>
      <c r="M455" s="167" t="s">
        <v>1</v>
      </c>
      <c r="N455" s="168" t="s">
        <v>45</v>
      </c>
      <c r="O455" s="55"/>
      <c r="P455" s="169">
        <f t="shared" si="121"/>
        <v>0</v>
      </c>
      <c r="Q455" s="169">
        <v>2.9E-4</v>
      </c>
      <c r="R455" s="169">
        <f t="shared" si="122"/>
        <v>3.48E-3</v>
      </c>
      <c r="S455" s="169">
        <v>0</v>
      </c>
      <c r="T455" s="170">
        <f t="shared" si="123"/>
        <v>0</v>
      </c>
      <c r="U455" s="29"/>
      <c r="V455" s="29"/>
      <c r="W455" s="29"/>
      <c r="X455" s="29"/>
      <c r="Y455" s="29"/>
      <c r="Z455" s="29"/>
      <c r="AA455" s="29"/>
      <c r="AB455" s="29"/>
      <c r="AC455" s="29"/>
      <c r="AD455" s="29"/>
      <c r="AE455" s="29"/>
      <c r="AR455" s="171" t="s">
        <v>265</v>
      </c>
      <c r="AT455" s="171" t="s">
        <v>199</v>
      </c>
      <c r="AU455" s="171" t="s">
        <v>204</v>
      </c>
      <c r="AY455" s="14" t="s">
        <v>196</v>
      </c>
      <c r="BE455" s="172">
        <f t="shared" si="124"/>
        <v>0</v>
      </c>
      <c r="BF455" s="172">
        <f t="shared" si="125"/>
        <v>0</v>
      </c>
      <c r="BG455" s="172">
        <f t="shared" si="126"/>
        <v>0</v>
      </c>
      <c r="BH455" s="172">
        <f t="shared" si="127"/>
        <v>0</v>
      </c>
      <c r="BI455" s="172">
        <f t="shared" si="128"/>
        <v>0</v>
      </c>
      <c r="BJ455" s="14" t="s">
        <v>204</v>
      </c>
      <c r="BK455" s="172">
        <f t="shared" si="129"/>
        <v>0</v>
      </c>
      <c r="BL455" s="14" t="s">
        <v>265</v>
      </c>
      <c r="BM455" s="171" t="s">
        <v>1874</v>
      </c>
    </row>
    <row r="456" spans="1:65" s="2" customFormat="1" ht="16.5" customHeight="1">
      <c r="A456" s="29"/>
      <c r="B456" s="158"/>
      <c r="C456" s="159" t="s">
        <v>1875</v>
      </c>
      <c r="D456" s="159" t="s">
        <v>199</v>
      </c>
      <c r="E456" s="160" t="s">
        <v>1876</v>
      </c>
      <c r="F456" s="161" t="s">
        <v>1877</v>
      </c>
      <c r="G456" s="162" t="s">
        <v>512</v>
      </c>
      <c r="H456" s="163">
        <v>4</v>
      </c>
      <c r="I456" s="164"/>
      <c r="J456" s="165">
        <f t="shared" si="120"/>
        <v>0</v>
      </c>
      <c r="K456" s="166"/>
      <c r="L456" s="30"/>
      <c r="M456" s="167" t="s">
        <v>1</v>
      </c>
      <c r="N456" s="168" t="s">
        <v>45</v>
      </c>
      <c r="O456" s="55"/>
      <c r="P456" s="169">
        <f t="shared" si="121"/>
        <v>0</v>
      </c>
      <c r="Q456" s="169">
        <v>2.9E-4</v>
      </c>
      <c r="R456" s="169">
        <f t="shared" si="122"/>
        <v>1.16E-3</v>
      </c>
      <c r="S456" s="169">
        <v>0</v>
      </c>
      <c r="T456" s="170">
        <f t="shared" si="123"/>
        <v>0</v>
      </c>
      <c r="U456" s="29"/>
      <c r="V456" s="29"/>
      <c r="W456" s="29"/>
      <c r="X456" s="29"/>
      <c r="Y456" s="29"/>
      <c r="Z456" s="29"/>
      <c r="AA456" s="29"/>
      <c r="AB456" s="29"/>
      <c r="AC456" s="29"/>
      <c r="AD456" s="29"/>
      <c r="AE456" s="29"/>
      <c r="AR456" s="171" t="s">
        <v>265</v>
      </c>
      <c r="AT456" s="171" t="s">
        <v>199</v>
      </c>
      <c r="AU456" s="171" t="s">
        <v>204</v>
      </c>
      <c r="AY456" s="14" t="s">
        <v>196</v>
      </c>
      <c r="BE456" s="172">
        <f t="shared" si="124"/>
        <v>0</v>
      </c>
      <c r="BF456" s="172">
        <f t="shared" si="125"/>
        <v>0</v>
      </c>
      <c r="BG456" s="172">
        <f t="shared" si="126"/>
        <v>0</v>
      </c>
      <c r="BH456" s="172">
        <f t="shared" si="127"/>
        <v>0</v>
      </c>
      <c r="BI456" s="172">
        <f t="shared" si="128"/>
        <v>0</v>
      </c>
      <c r="BJ456" s="14" t="s">
        <v>204</v>
      </c>
      <c r="BK456" s="172">
        <f t="shared" si="129"/>
        <v>0</v>
      </c>
      <c r="BL456" s="14" t="s">
        <v>265</v>
      </c>
      <c r="BM456" s="171" t="s">
        <v>1878</v>
      </c>
    </row>
    <row r="457" spans="1:65" s="2" customFormat="1" ht="16.5" customHeight="1">
      <c r="A457" s="29"/>
      <c r="B457" s="158"/>
      <c r="C457" s="159" t="s">
        <v>1879</v>
      </c>
      <c r="D457" s="159" t="s">
        <v>199</v>
      </c>
      <c r="E457" s="160" t="s">
        <v>1880</v>
      </c>
      <c r="F457" s="161" t="s">
        <v>1881</v>
      </c>
      <c r="G457" s="162" t="s">
        <v>512</v>
      </c>
      <c r="H457" s="163">
        <v>14</v>
      </c>
      <c r="I457" s="164"/>
      <c r="J457" s="165">
        <f t="shared" si="120"/>
        <v>0</v>
      </c>
      <c r="K457" s="166"/>
      <c r="L457" s="30"/>
      <c r="M457" s="167" t="s">
        <v>1</v>
      </c>
      <c r="N457" s="168" t="s">
        <v>45</v>
      </c>
      <c r="O457" s="55"/>
      <c r="P457" s="169">
        <f t="shared" si="121"/>
        <v>0</v>
      </c>
      <c r="Q457" s="169">
        <v>2.9E-4</v>
      </c>
      <c r="R457" s="169">
        <f t="shared" si="122"/>
        <v>4.0600000000000002E-3</v>
      </c>
      <c r="S457" s="169">
        <v>0</v>
      </c>
      <c r="T457" s="170">
        <f t="shared" si="123"/>
        <v>0</v>
      </c>
      <c r="U457" s="29"/>
      <c r="V457" s="29"/>
      <c r="W457" s="29"/>
      <c r="X457" s="29"/>
      <c r="Y457" s="29"/>
      <c r="Z457" s="29"/>
      <c r="AA457" s="29"/>
      <c r="AB457" s="29"/>
      <c r="AC457" s="29"/>
      <c r="AD457" s="29"/>
      <c r="AE457" s="29"/>
      <c r="AR457" s="171" t="s">
        <v>265</v>
      </c>
      <c r="AT457" s="171" t="s">
        <v>199</v>
      </c>
      <c r="AU457" s="171" t="s">
        <v>204</v>
      </c>
      <c r="AY457" s="14" t="s">
        <v>196</v>
      </c>
      <c r="BE457" s="172">
        <f t="shared" si="124"/>
        <v>0</v>
      </c>
      <c r="BF457" s="172">
        <f t="shared" si="125"/>
        <v>0</v>
      </c>
      <c r="BG457" s="172">
        <f t="shared" si="126"/>
        <v>0</v>
      </c>
      <c r="BH457" s="172">
        <f t="shared" si="127"/>
        <v>0</v>
      </c>
      <c r="BI457" s="172">
        <f t="shared" si="128"/>
        <v>0</v>
      </c>
      <c r="BJ457" s="14" t="s">
        <v>204</v>
      </c>
      <c r="BK457" s="172">
        <f t="shared" si="129"/>
        <v>0</v>
      </c>
      <c r="BL457" s="14" t="s">
        <v>265</v>
      </c>
      <c r="BM457" s="171" t="s">
        <v>1882</v>
      </c>
    </row>
    <row r="458" spans="1:65" s="2" customFormat="1" ht="16.5" customHeight="1">
      <c r="A458" s="29"/>
      <c r="B458" s="158"/>
      <c r="C458" s="159" t="s">
        <v>1883</v>
      </c>
      <c r="D458" s="159" t="s">
        <v>199</v>
      </c>
      <c r="E458" s="160" t="s">
        <v>996</v>
      </c>
      <c r="F458" s="161" t="s">
        <v>997</v>
      </c>
      <c r="G458" s="162" t="s">
        <v>222</v>
      </c>
      <c r="H458" s="163">
        <v>57</v>
      </c>
      <c r="I458" s="164"/>
      <c r="J458" s="165">
        <f t="shared" si="120"/>
        <v>0</v>
      </c>
      <c r="K458" s="166"/>
      <c r="L458" s="30"/>
      <c r="M458" s="167" t="s">
        <v>1</v>
      </c>
      <c r="N458" s="168" t="s">
        <v>45</v>
      </c>
      <c r="O458" s="55"/>
      <c r="P458" s="169">
        <f t="shared" si="121"/>
        <v>0</v>
      </c>
      <c r="Q458" s="169">
        <v>0</v>
      </c>
      <c r="R458" s="169">
        <f t="shared" si="122"/>
        <v>0</v>
      </c>
      <c r="S458" s="169">
        <v>0</v>
      </c>
      <c r="T458" s="170">
        <f t="shared" si="123"/>
        <v>0</v>
      </c>
      <c r="U458" s="29"/>
      <c r="V458" s="29"/>
      <c r="W458" s="29"/>
      <c r="X458" s="29"/>
      <c r="Y458" s="29"/>
      <c r="Z458" s="29"/>
      <c r="AA458" s="29"/>
      <c r="AB458" s="29"/>
      <c r="AC458" s="29"/>
      <c r="AD458" s="29"/>
      <c r="AE458" s="29"/>
      <c r="AR458" s="171" t="s">
        <v>265</v>
      </c>
      <c r="AT458" s="171" t="s">
        <v>199</v>
      </c>
      <c r="AU458" s="171" t="s">
        <v>204</v>
      </c>
      <c r="AY458" s="14" t="s">
        <v>196</v>
      </c>
      <c r="BE458" s="172">
        <f t="shared" si="124"/>
        <v>0</v>
      </c>
      <c r="BF458" s="172">
        <f t="shared" si="125"/>
        <v>0</v>
      </c>
      <c r="BG458" s="172">
        <f t="shared" si="126"/>
        <v>0</v>
      </c>
      <c r="BH458" s="172">
        <f t="shared" si="127"/>
        <v>0</v>
      </c>
      <c r="BI458" s="172">
        <f t="shared" si="128"/>
        <v>0</v>
      </c>
      <c r="BJ458" s="14" t="s">
        <v>204</v>
      </c>
      <c r="BK458" s="172">
        <f t="shared" si="129"/>
        <v>0</v>
      </c>
      <c r="BL458" s="14" t="s">
        <v>265</v>
      </c>
      <c r="BM458" s="171" t="s">
        <v>1884</v>
      </c>
    </row>
    <row r="459" spans="1:65" s="2" customFormat="1" ht="16.5" customHeight="1">
      <c r="A459" s="29"/>
      <c r="B459" s="158"/>
      <c r="C459" s="159" t="s">
        <v>1885</v>
      </c>
      <c r="D459" s="159" t="s">
        <v>199</v>
      </c>
      <c r="E459" s="160" t="s">
        <v>1000</v>
      </c>
      <c r="F459" s="161" t="s">
        <v>1001</v>
      </c>
      <c r="G459" s="162" t="s">
        <v>512</v>
      </c>
      <c r="H459" s="163">
        <v>10</v>
      </c>
      <c r="I459" s="164"/>
      <c r="J459" s="165">
        <f t="shared" si="120"/>
        <v>0</v>
      </c>
      <c r="K459" s="166"/>
      <c r="L459" s="30"/>
      <c r="M459" s="167" t="s">
        <v>1</v>
      </c>
      <c r="N459" s="168" t="s">
        <v>45</v>
      </c>
      <c r="O459" s="55"/>
      <c r="P459" s="169">
        <f t="shared" si="121"/>
        <v>0</v>
      </c>
      <c r="Q459" s="169">
        <v>0</v>
      </c>
      <c r="R459" s="169">
        <f t="shared" si="122"/>
        <v>0</v>
      </c>
      <c r="S459" s="169">
        <v>0</v>
      </c>
      <c r="T459" s="170">
        <f t="shared" si="123"/>
        <v>0</v>
      </c>
      <c r="U459" s="29"/>
      <c r="V459" s="29"/>
      <c r="W459" s="29"/>
      <c r="X459" s="29"/>
      <c r="Y459" s="29"/>
      <c r="Z459" s="29"/>
      <c r="AA459" s="29"/>
      <c r="AB459" s="29"/>
      <c r="AC459" s="29"/>
      <c r="AD459" s="29"/>
      <c r="AE459" s="29"/>
      <c r="AR459" s="171" t="s">
        <v>265</v>
      </c>
      <c r="AT459" s="171" t="s">
        <v>199</v>
      </c>
      <c r="AU459" s="171" t="s">
        <v>204</v>
      </c>
      <c r="AY459" s="14" t="s">
        <v>196</v>
      </c>
      <c r="BE459" s="172">
        <f t="shared" si="124"/>
        <v>0</v>
      </c>
      <c r="BF459" s="172">
        <f t="shared" si="125"/>
        <v>0</v>
      </c>
      <c r="BG459" s="172">
        <f t="shared" si="126"/>
        <v>0</v>
      </c>
      <c r="BH459" s="172">
        <f t="shared" si="127"/>
        <v>0</v>
      </c>
      <c r="BI459" s="172">
        <f t="shared" si="128"/>
        <v>0</v>
      </c>
      <c r="BJ459" s="14" t="s">
        <v>204</v>
      </c>
      <c r="BK459" s="172">
        <f t="shared" si="129"/>
        <v>0</v>
      </c>
      <c r="BL459" s="14" t="s">
        <v>265</v>
      </c>
      <c r="BM459" s="171" t="s">
        <v>1886</v>
      </c>
    </row>
    <row r="460" spans="1:65" s="2" customFormat="1" ht="16.5" customHeight="1">
      <c r="A460" s="29"/>
      <c r="B460" s="158"/>
      <c r="C460" s="159" t="s">
        <v>1887</v>
      </c>
      <c r="D460" s="159" t="s">
        <v>199</v>
      </c>
      <c r="E460" s="160" t="s">
        <v>1004</v>
      </c>
      <c r="F460" s="161" t="s">
        <v>1005</v>
      </c>
      <c r="G460" s="162" t="s">
        <v>212</v>
      </c>
      <c r="H460" s="163">
        <v>0.502</v>
      </c>
      <c r="I460" s="164"/>
      <c r="J460" s="165">
        <f t="shared" si="120"/>
        <v>0</v>
      </c>
      <c r="K460" s="166"/>
      <c r="L460" s="30"/>
      <c r="M460" s="167" t="s">
        <v>1</v>
      </c>
      <c r="N460" s="168" t="s">
        <v>45</v>
      </c>
      <c r="O460" s="55"/>
      <c r="P460" s="169">
        <f t="shared" si="121"/>
        <v>0</v>
      </c>
      <c r="Q460" s="169">
        <v>0</v>
      </c>
      <c r="R460" s="169">
        <f t="shared" si="122"/>
        <v>0</v>
      </c>
      <c r="S460" s="169">
        <v>0</v>
      </c>
      <c r="T460" s="170">
        <f t="shared" si="123"/>
        <v>0</v>
      </c>
      <c r="U460" s="29"/>
      <c r="V460" s="29"/>
      <c r="W460" s="29"/>
      <c r="X460" s="29"/>
      <c r="Y460" s="29"/>
      <c r="Z460" s="29"/>
      <c r="AA460" s="29"/>
      <c r="AB460" s="29"/>
      <c r="AC460" s="29"/>
      <c r="AD460" s="29"/>
      <c r="AE460" s="29"/>
      <c r="AR460" s="171" t="s">
        <v>265</v>
      </c>
      <c r="AT460" s="171" t="s">
        <v>199</v>
      </c>
      <c r="AU460" s="171" t="s">
        <v>204</v>
      </c>
      <c r="AY460" s="14" t="s">
        <v>196</v>
      </c>
      <c r="BE460" s="172">
        <f t="shared" si="124"/>
        <v>0</v>
      </c>
      <c r="BF460" s="172">
        <f t="shared" si="125"/>
        <v>0</v>
      </c>
      <c r="BG460" s="172">
        <f t="shared" si="126"/>
        <v>0</v>
      </c>
      <c r="BH460" s="172">
        <f t="shared" si="127"/>
        <v>0</v>
      </c>
      <c r="BI460" s="172">
        <f t="shared" si="128"/>
        <v>0</v>
      </c>
      <c r="BJ460" s="14" t="s">
        <v>204</v>
      </c>
      <c r="BK460" s="172">
        <f t="shared" si="129"/>
        <v>0</v>
      </c>
      <c r="BL460" s="14" t="s">
        <v>265</v>
      </c>
      <c r="BM460" s="171" t="s">
        <v>1888</v>
      </c>
    </row>
    <row r="461" spans="1:65" s="12" customFormat="1" ht="22.9" customHeight="1">
      <c r="B461" s="145"/>
      <c r="D461" s="146" t="s">
        <v>78</v>
      </c>
      <c r="E461" s="156" t="s">
        <v>1007</v>
      </c>
      <c r="F461" s="156" t="s">
        <v>1008</v>
      </c>
      <c r="I461" s="148"/>
      <c r="J461" s="157">
        <f>BK461</f>
        <v>0</v>
      </c>
      <c r="L461" s="145"/>
      <c r="M461" s="150"/>
      <c r="N461" s="151"/>
      <c r="O461" s="151"/>
      <c r="P461" s="152">
        <f>SUM(P462:P465)</f>
        <v>0</v>
      </c>
      <c r="Q461" s="151"/>
      <c r="R461" s="152">
        <f>SUM(R462:R465)</f>
        <v>4.0849999999999997E-2</v>
      </c>
      <c r="S461" s="151"/>
      <c r="T461" s="153">
        <f>SUM(T462:T465)</f>
        <v>0</v>
      </c>
      <c r="AR461" s="146" t="s">
        <v>204</v>
      </c>
      <c r="AT461" s="154" t="s">
        <v>78</v>
      </c>
      <c r="AU461" s="154" t="s">
        <v>87</v>
      </c>
      <c r="AY461" s="146" t="s">
        <v>196</v>
      </c>
      <c r="BK461" s="155">
        <f>SUM(BK462:BK465)</f>
        <v>0</v>
      </c>
    </row>
    <row r="462" spans="1:65" s="2" customFormat="1" ht="16.5" customHeight="1">
      <c r="A462" s="29"/>
      <c r="B462" s="158"/>
      <c r="C462" s="159" t="s">
        <v>1889</v>
      </c>
      <c r="D462" s="159" t="s">
        <v>199</v>
      </c>
      <c r="E462" s="160" t="s">
        <v>1010</v>
      </c>
      <c r="F462" s="161" t="s">
        <v>1011</v>
      </c>
      <c r="G462" s="162" t="s">
        <v>222</v>
      </c>
      <c r="H462" s="163">
        <v>100</v>
      </c>
      <c r="I462" s="164"/>
      <c r="J462" s="165">
        <f>ROUND(I462*H462,2)</f>
        <v>0</v>
      </c>
      <c r="K462" s="166"/>
      <c r="L462" s="30"/>
      <c r="M462" s="167" t="s">
        <v>1</v>
      </c>
      <c r="N462" s="168" t="s">
        <v>45</v>
      </c>
      <c r="O462" s="55"/>
      <c r="P462" s="169">
        <f>O462*H462</f>
        <v>0</v>
      </c>
      <c r="Q462" s="169">
        <v>0</v>
      </c>
      <c r="R462" s="169">
        <f>Q462*H462</f>
        <v>0</v>
      </c>
      <c r="S462" s="169">
        <v>0</v>
      </c>
      <c r="T462" s="170">
        <f>S462*H462</f>
        <v>0</v>
      </c>
      <c r="U462" s="29"/>
      <c r="V462" s="29"/>
      <c r="W462" s="29"/>
      <c r="X462" s="29"/>
      <c r="Y462" s="29"/>
      <c r="Z462" s="29"/>
      <c r="AA462" s="29"/>
      <c r="AB462" s="29"/>
      <c r="AC462" s="29"/>
      <c r="AD462" s="29"/>
      <c r="AE462" s="29"/>
      <c r="AR462" s="171" t="s">
        <v>265</v>
      </c>
      <c r="AT462" s="171" t="s">
        <v>199</v>
      </c>
      <c r="AU462" s="171" t="s">
        <v>204</v>
      </c>
      <c r="AY462" s="14" t="s">
        <v>196</v>
      </c>
      <c r="BE462" s="172">
        <f>IF(N462="základní",J462,0)</f>
        <v>0</v>
      </c>
      <c r="BF462" s="172">
        <f>IF(N462="snížená",J462,0)</f>
        <v>0</v>
      </c>
      <c r="BG462" s="172">
        <f>IF(N462="zákl. přenesená",J462,0)</f>
        <v>0</v>
      </c>
      <c r="BH462" s="172">
        <f>IF(N462="sníž. přenesená",J462,0)</f>
        <v>0</v>
      </c>
      <c r="BI462" s="172">
        <f>IF(N462="nulová",J462,0)</f>
        <v>0</v>
      </c>
      <c r="BJ462" s="14" t="s">
        <v>204</v>
      </c>
      <c r="BK462" s="172">
        <f>ROUND(I462*H462,2)</f>
        <v>0</v>
      </c>
      <c r="BL462" s="14" t="s">
        <v>265</v>
      </c>
      <c r="BM462" s="171" t="s">
        <v>1890</v>
      </c>
    </row>
    <row r="463" spans="1:65" s="2" customFormat="1" ht="16.5" customHeight="1">
      <c r="A463" s="29"/>
      <c r="B463" s="158"/>
      <c r="C463" s="173" t="s">
        <v>1891</v>
      </c>
      <c r="D463" s="173" t="s">
        <v>214</v>
      </c>
      <c r="E463" s="174" t="s">
        <v>1014</v>
      </c>
      <c r="F463" s="175" t="s">
        <v>1015</v>
      </c>
      <c r="G463" s="176" t="s">
        <v>222</v>
      </c>
      <c r="H463" s="177">
        <v>105</v>
      </c>
      <c r="I463" s="178"/>
      <c r="J463" s="179">
        <f>ROUND(I463*H463,2)</f>
        <v>0</v>
      </c>
      <c r="K463" s="180"/>
      <c r="L463" s="181"/>
      <c r="M463" s="182" t="s">
        <v>1</v>
      </c>
      <c r="N463" s="183" t="s">
        <v>45</v>
      </c>
      <c r="O463" s="55"/>
      <c r="P463" s="169">
        <f>O463*H463</f>
        <v>0</v>
      </c>
      <c r="Q463" s="169">
        <v>2.7E-4</v>
      </c>
      <c r="R463" s="169">
        <f>Q463*H463</f>
        <v>2.835E-2</v>
      </c>
      <c r="S463" s="169">
        <v>0</v>
      </c>
      <c r="T463" s="170">
        <f>S463*H463</f>
        <v>0</v>
      </c>
      <c r="U463" s="29"/>
      <c r="V463" s="29"/>
      <c r="W463" s="29"/>
      <c r="X463" s="29"/>
      <c r="Y463" s="29"/>
      <c r="Z463" s="29"/>
      <c r="AA463" s="29"/>
      <c r="AB463" s="29"/>
      <c r="AC463" s="29"/>
      <c r="AD463" s="29"/>
      <c r="AE463" s="29"/>
      <c r="AR463" s="171" t="s">
        <v>320</v>
      </c>
      <c r="AT463" s="171" t="s">
        <v>214</v>
      </c>
      <c r="AU463" s="171" t="s">
        <v>204</v>
      </c>
      <c r="AY463" s="14" t="s">
        <v>196</v>
      </c>
      <c r="BE463" s="172">
        <f>IF(N463="základní",J463,0)</f>
        <v>0</v>
      </c>
      <c r="BF463" s="172">
        <f>IF(N463="snížená",J463,0)</f>
        <v>0</v>
      </c>
      <c r="BG463" s="172">
        <f>IF(N463="zákl. přenesená",J463,0)</f>
        <v>0</v>
      </c>
      <c r="BH463" s="172">
        <f>IF(N463="sníž. přenesená",J463,0)</f>
        <v>0</v>
      </c>
      <c r="BI463" s="172">
        <f>IF(N463="nulová",J463,0)</f>
        <v>0</v>
      </c>
      <c r="BJ463" s="14" t="s">
        <v>204</v>
      </c>
      <c r="BK463" s="172">
        <f>ROUND(I463*H463,2)</f>
        <v>0</v>
      </c>
      <c r="BL463" s="14" t="s">
        <v>265</v>
      </c>
      <c r="BM463" s="171" t="s">
        <v>1892</v>
      </c>
    </row>
    <row r="464" spans="1:65" s="2" customFormat="1" ht="16.5" customHeight="1">
      <c r="A464" s="29"/>
      <c r="B464" s="158"/>
      <c r="C464" s="159" t="s">
        <v>1893</v>
      </c>
      <c r="D464" s="159" t="s">
        <v>199</v>
      </c>
      <c r="E464" s="160" t="s">
        <v>1018</v>
      </c>
      <c r="F464" s="161" t="s">
        <v>1019</v>
      </c>
      <c r="G464" s="162" t="s">
        <v>512</v>
      </c>
      <c r="H464" s="163">
        <v>5</v>
      </c>
      <c r="I464" s="164"/>
      <c r="J464" s="165">
        <f>ROUND(I464*H464,2)</f>
        <v>0</v>
      </c>
      <c r="K464" s="166"/>
      <c r="L464" s="30"/>
      <c r="M464" s="167" t="s">
        <v>1</v>
      </c>
      <c r="N464" s="168" t="s">
        <v>45</v>
      </c>
      <c r="O464" s="55"/>
      <c r="P464" s="169">
        <f>O464*H464</f>
        <v>0</v>
      </c>
      <c r="Q464" s="169">
        <v>2.5000000000000001E-3</v>
      </c>
      <c r="R464" s="169">
        <f>Q464*H464</f>
        <v>1.2500000000000001E-2</v>
      </c>
      <c r="S464" s="169">
        <v>0</v>
      </c>
      <c r="T464" s="170">
        <f>S464*H464</f>
        <v>0</v>
      </c>
      <c r="U464" s="29"/>
      <c r="V464" s="29"/>
      <c r="W464" s="29"/>
      <c r="X464" s="29"/>
      <c r="Y464" s="29"/>
      <c r="Z464" s="29"/>
      <c r="AA464" s="29"/>
      <c r="AB464" s="29"/>
      <c r="AC464" s="29"/>
      <c r="AD464" s="29"/>
      <c r="AE464" s="29"/>
      <c r="AR464" s="171" t="s">
        <v>265</v>
      </c>
      <c r="AT464" s="171" t="s">
        <v>199</v>
      </c>
      <c r="AU464" s="171" t="s">
        <v>204</v>
      </c>
      <c r="AY464" s="14" t="s">
        <v>196</v>
      </c>
      <c r="BE464" s="172">
        <f>IF(N464="základní",J464,0)</f>
        <v>0</v>
      </c>
      <c r="BF464" s="172">
        <f>IF(N464="snížená",J464,0)</f>
        <v>0</v>
      </c>
      <c r="BG464" s="172">
        <f>IF(N464="zákl. přenesená",J464,0)</f>
        <v>0</v>
      </c>
      <c r="BH464" s="172">
        <f>IF(N464="sníž. přenesená",J464,0)</f>
        <v>0</v>
      </c>
      <c r="BI464" s="172">
        <f>IF(N464="nulová",J464,0)</f>
        <v>0</v>
      </c>
      <c r="BJ464" s="14" t="s">
        <v>204</v>
      </c>
      <c r="BK464" s="172">
        <f>ROUND(I464*H464,2)</f>
        <v>0</v>
      </c>
      <c r="BL464" s="14" t="s">
        <v>265</v>
      </c>
      <c r="BM464" s="171" t="s">
        <v>1894</v>
      </c>
    </row>
    <row r="465" spans="1:65" s="2" customFormat="1" ht="16.5" customHeight="1">
      <c r="A465" s="29"/>
      <c r="B465" s="158"/>
      <c r="C465" s="159" t="s">
        <v>1895</v>
      </c>
      <c r="D465" s="159" t="s">
        <v>199</v>
      </c>
      <c r="E465" s="160" t="s">
        <v>1022</v>
      </c>
      <c r="F465" s="161" t="s">
        <v>1023</v>
      </c>
      <c r="G465" s="162" t="s">
        <v>212</v>
      </c>
      <c r="H465" s="163">
        <v>4.1000000000000002E-2</v>
      </c>
      <c r="I465" s="164"/>
      <c r="J465" s="165">
        <f>ROUND(I465*H465,2)</f>
        <v>0</v>
      </c>
      <c r="K465" s="166"/>
      <c r="L465" s="30"/>
      <c r="M465" s="167" t="s">
        <v>1</v>
      </c>
      <c r="N465" s="168" t="s">
        <v>45</v>
      </c>
      <c r="O465" s="55"/>
      <c r="P465" s="169">
        <f>O465*H465</f>
        <v>0</v>
      </c>
      <c r="Q465" s="169">
        <v>0</v>
      </c>
      <c r="R465" s="169">
        <f>Q465*H465</f>
        <v>0</v>
      </c>
      <c r="S465" s="169">
        <v>0</v>
      </c>
      <c r="T465" s="170">
        <f>S465*H465</f>
        <v>0</v>
      </c>
      <c r="U465" s="29"/>
      <c r="V465" s="29"/>
      <c r="W465" s="29"/>
      <c r="X465" s="29"/>
      <c r="Y465" s="29"/>
      <c r="Z465" s="29"/>
      <c r="AA465" s="29"/>
      <c r="AB465" s="29"/>
      <c r="AC465" s="29"/>
      <c r="AD465" s="29"/>
      <c r="AE465" s="29"/>
      <c r="AR465" s="171" t="s">
        <v>265</v>
      </c>
      <c r="AT465" s="171" t="s">
        <v>199</v>
      </c>
      <c r="AU465" s="171" t="s">
        <v>204</v>
      </c>
      <c r="AY465" s="14" t="s">
        <v>196</v>
      </c>
      <c r="BE465" s="172">
        <f>IF(N465="základní",J465,0)</f>
        <v>0</v>
      </c>
      <c r="BF465" s="172">
        <f>IF(N465="snížená",J465,0)</f>
        <v>0</v>
      </c>
      <c r="BG465" s="172">
        <f>IF(N465="zákl. přenesená",J465,0)</f>
        <v>0</v>
      </c>
      <c r="BH465" s="172">
        <f>IF(N465="sníž. přenesená",J465,0)</f>
        <v>0</v>
      </c>
      <c r="BI465" s="172">
        <f>IF(N465="nulová",J465,0)</f>
        <v>0</v>
      </c>
      <c r="BJ465" s="14" t="s">
        <v>204</v>
      </c>
      <c r="BK465" s="172">
        <f>ROUND(I465*H465,2)</f>
        <v>0</v>
      </c>
      <c r="BL465" s="14" t="s">
        <v>265</v>
      </c>
      <c r="BM465" s="171" t="s">
        <v>1896</v>
      </c>
    </row>
    <row r="466" spans="1:65" s="12" customFormat="1" ht="22.9" customHeight="1">
      <c r="B466" s="145"/>
      <c r="D466" s="146" t="s">
        <v>78</v>
      </c>
      <c r="E466" s="156" t="s">
        <v>1025</v>
      </c>
      <c r="F466" s="156" t="s">
        <v>1026</v>
      </c>
      <c r="I466" s="148"/>
      <c r="J466" s="157">
        <f>BK466</f>
        <v>0</v>
      </c>
      <c r="L466" s="145"/>
      <c r="M466" s="150"/>
      <c r="N466" s="151"/>
      <c r="O466" s="151"/>
      <c r="P466" s="152">
        <f>SUM(P467:P475)</f>
        <v>0</v>
      </c>
      <c r="Q466" s="151"/>
      <c r="R466" s="152">
        <f>SUM(R467:R475)</f>
        <v>4.63946287</v>
      </c>
      <c r="S466" s="151"/>
      <c r="T466" s="153">
        <f>SUM(T467:T475)</f>
        <v>1.2672000000000001E-2</v>
      </c>
      <c r="AR466" s="146" t="s">
        <v>204</v>
      </c>
      <c r="AT466" s="154" t="s">
        <v>78</v>
      </c>
      <c r="AU466" s="154" t="s">
        <v>87</v>
      </c>
      <c r="AY466" s="146" t="s">
        <v>196</v>
      </c>
      <c r="BK466" s="155">
        <f>SUM(BK467:BK475)</f>
        <v>0</v>
      </c>
    </row>
    <row r="467" spans="1:65" s="2" customFormat="1" ht="16.5" customHeight="1">
      <c r="A467" s="29"/>
      <c r="B467" s="158"/>
      <c r="C467" s="159" t="s">
        <v>1897</v>
      </c>
      <c r="D467" s="159" t="s">
        <v>199</v>
      </c>
      <c r="E467" s="160" t="s">
        <v>1028</v>
      </c>
      <c r="F467" s="161" t="s">
        <v>1029</v>
      </c>
      <c r="G467" s="162" t="s">
        <v>222</v>
      </c>
      <c r="H467" s="163">
        <v>2.88</v>
      </c>
      <c r="I467" s="164"/>
      <c r="J467" s="165">
        <f t="shared" ref="J467:J475" si="130">ROUND(I467*H467,2)</f>
        <v>0</v>
      </c>
      <c r="K467" s="166"/>
      <c r="L467" s="30"/>
      <c r="M467" s="167" t="s">
        <v>1</v>
      </c>
      <c r="N467" s="168" t="s">
        <v>45</v>
      </c>
      <c r="O467" s="55"/>
      <c r="P467" s="169">
        <f t="shared" ref="P467:P475" si="131">O467*H467</f>
        <v>0</v>
      </c>
      <c r="Q467" s="169">
        <v>0</v>
      </c>
      <c r="R467" s="169">
        <f t="shared" ref="R467:R475" si="132">Q467*H467</f>
        <v>0</v>
      </c>
      <c r="S467" s="169">
        <v>4.4000000000000003E-3</v>
      </c>
      <c r="T467" s="170">
        <f t="shared" ref="T467:T475" si="133">S467*H467</f>
        <v>1.2672000000000001E-2</v>
      </c>
      <c r="U467" s="29"/>
      <c r="V467" s="29"/>
      <c r="W467" s="29"/>
      <c r="X467" s="29"/>
      <c r="Y467" s="29"/>
      <c r="Z467" s="29"/>
      <c r="AA467" s="29"/>
      <c r="AB467" s="29"/>
      <c r="AC467" s="29"/>
      <c r="AD467" s="29"/>
      <c r="AE467" s="29"/>
      <c r="AR467" s="171" t="s">
        <v>265</v>
      </c>
      <c r="AT467" s="171" t="s">
        <v>199</v>
      </c>
      <c r="AU467" s="171" t="s">
        <v>204</v>
      </c>
      <c r="AY467" s="14" t="s">
        <v>196</v>
      </c>
      <c r="BE467" s="172">
        <f t="shared" ref="BE467:BE475" si="134">IF(N467="základní",J467,0)</f>
        <v>0</v>
      </c>
      <c r="BF467" s="172">
        <f t="shared" ref="BF467:BF475" si="135">IF(N467="snížená",J467,0)</f>
        <v>0</v>
      </c>
      <c r="BG467" s="172">
        <f t="shared" ref="BG467:BG475" si="136">IF(N467="zákl. přenesená",J467,0)</f>
        <v>0</v>
      </c>
      <c r="BH467" s="172">
        <f t="shared" ref="BH467:BH475" si="137">IF(N467="sníž. přenesená",J467,0)</f>
        <v>0</v>
      </c>
      <c r="BI467" s="172">
        <f t="shared" ref="BI467:BI475" si="138">IF(N467="nulová",J467,0)</f>
        <v>0</v>
      </c>
      <c r="BJ467" s="14" t="s">
        <v>204</v>
      </c>
      <c r="BK467" s="172">
        <f t="shared" ref="BK467:BK475" si="139">ROUND(I467*H467,2)</f>
        <v>0</v>
      </c>
      <c r="BL467" s="14" t="s">
        <v>265</v>
      </c>
      <c r="BM467" s="171" t="s">
        <v>1898</v>
      </c>
    </row>
    <row r="468" spans="1:65" s="2" customFormat="1" ht="16.5" customHeight="1">
      <c r="A468" s="29"/>
      <c r="B468" s="158"/>
      <c r="C468" s="159" t="s">
        <v>1899</v>
      </c>
      <c r="D468" s="159" t="s">
        <v>199</v>
      </c>
      <c r="E468" s="160" t="s">
        <v>1032</v>
      </c>
      <c r="F468" s="161" t="s">
        <v>1900</v>
      </c>
      <c r="G468" s="162" t="s">
        <v>208</v>
      </c>
      <c r="H468" s="163">
        <v>300.33699999999999</v>
      </c>
      <c r="I468" s="164"/>
      <c r="J468" s="165">
        <f t="shared" si="130"/>
        <v>0</v>
      </c>
      <c r="K468" s="166"/>
      <c r="L468" s="30"/>
      <c r="M468" s="167" t="s">
        <v>1</v>
      </c>
      <c r="N468" s="168" t="s">
        <v>45</v>
      </c>
      <c r="O468" s="55"/>
      <c r="P468" s="169">
        <f t="shared" si="131"/>
        <v>0</v>
      </c>
      <c r="Q468" s="169">
        <v>1.396E-2</v>
      </c>
      <c r="R468" s="169">
        <f t="shared" si="132"/>
        <v>4.1927045199999995</v>
      </c>
      <c r="S468" s="169">
        <v>0</v>
      </c>
      <c r="T468" s="170">
        <f t="shared" si="133"/>
        <v>0</v>
      </c>
      <c r="U468" s="29"/>
      <c r="V468" s="29"/>
      <c r="W468" s="29"/>
      <c r="X468" s="29"/>
      <c r="Y468" s="29"/>
      <c r="Z468" s="29"/>
      <c r="AA468" s="29"/>
      <c r="AB468" s="29"/>
      <c r="AC468" s="29"/>
      <c r="AD468" s="29"/>
      <c r="AE468" s="29"/>
      <c r="AR468" s="171" t="s">
        <v>265</v>
      </c>
      <c r="AT468" s="171" t="s">
        <v>199</v>
      </c>
      <c r="AU468" s="171" t="s">
        <v>204</v>
      </c>
      <c r="AY468" s="14" t="s">
        <v>196</v>
      </c>
      <c r="BE468" s="172">
        <f t="shared" si="134"/>
        <v>0</v>
      </c>
      <c r="BF468" s="172">
        <f t="shared" si="135"/>
        <v>0</v>
      </c>
      <c r="BG468" s="172">
        <f t="shared" si="136"/>
        <v>0</v>
      </c>
      <c r="BH468" s="172">
        <f t="shared" si="137"/>
        <v>0</v>
      </c>
      <c r="BI468" s="172">
        <f t="shared" si="138"/>
        <v>0</v>
      </c>
      <c r="BJ468" s="14" t="s">
        <v>204</v>
      </c>
      <c r="BK468" s="172">
        <f t="shared" si="139"/>
        <v>0</v>
      </c>
      <c r="BL468" s="14" t="s">
        <v>265</v>
      </c>
      <c r="BM468" s="171" t="s">
        <v>1901</v>
      </c>
    </row>
    <row r="469" spans="1:65" s="2" customFormat="1" ht="16.5" customHeight="1">
      <c r="A469" s="29"/>
      <c r="B469" s="158"/>
      <c r="C469" s="159" t="s">
        <v>1902</v>
      </c>
      <c r="D469" s="159" t="s">
        <v>199</v>
      </c>
      <c r="E469" s="160" t="s">
        <v>1036</v>
      </c>
      <c r="F469" s="161" t="s">
        <v>1037</v>
      </c>
      <c r="G469" s="162" t="s">
        <v>202</v>
      </c>
      <c r="H469" s="163">
        <v>4.5049999999999999</v>
      </c>
      <c r="I469" s="164"/>
      <c r="J469" s="165">
        <f t="shared" si="130"/>
        <v>0</v>
      </c>
      <c r="K469" s="166"/>
      <c r="L469" s="30"/>
      <c r="M469" s="167" t="s">
        <v>1</v>
      </c>
      <c r="N469" s="168" t="s">
        <v>45</v>
      </c>
      <c r="O469" s="55"/>
      <c r="P469" s="169">
        <f t="shared" si="131"/>
        <v>0</v>
      </c>
      <c r="Q469" s="169">
        <v>2.3369999999999998E-2</v>
      </c>
      <c r="R469" s="169">
        <f t="shared" si="132"/>
        <v>0.10528185</v>
      </c>
      <c r="S469" s="169">
        <v>0</v>
      </c>
      <c r="T469" s="170">
        <f t="shared" si="133"/>
        <v>0</v>
      </c>
      <c r="U469" s="29"/>
      <c r="V469" s="29"/>
      <c r="W469" s="29"/>
      <c r="X469" s="29"/>
      <c r="Y469" s="29"/>
      <c r="Z469" s="29"/>
      <c r="AA469" s="29"/>
      <c r="AB469" s="29"/>
      <c r="AC469" s="29"/>
      <c r="AD469" s="29"/>
      <c r="AE469" s="29"/>
      <c r="AR469" s="171" t="s">
        <v>265</v>
      </c>
      <c r="AT469" s="171" t="s">
        <v>199</v>
      </c>
      <c r="AU469" s="171" t="s">
        <v>204</v>
      </c>
      <c r="AY469" s="14" t="s">
        <v>196</v>
      </c>
      <c r="BE469" s="172">
        <f t="shared" si="134"/>
        <v>0</v>
      </c>
      <c r="BF469" s="172">
        <f t="shared" si="135"/>
        <v>0</v>
      </c>
      <c r="BG469" s="172">
        <f t="shared" si="136"/>
        <v>0</v>
      </c>
      <c r="BH469" s="172">
        <f t="shared" si="137"/>
        <v>0</v>
      </c>
      <c r="BI469" s="172">
        <f t="shared" si="138"/>
        <v>0</v>
      </c>
      <c r="BJ469" s="14" t="s">
        <v>204</v>
      </c>
      <c r="BK469" s="172">
        <f t="shared" si="139"/>
        <v>0</v>
      </c>
      <c r="BL469" s="14" t="s">
        <v>265</v>
      </c>
      <c r="BM469" s="171" t="s">
        <v>1903</v>
      </c>
    </row>
    <row r="470" spans="1:65" s="2" customFormat="1" ht="16.5" customHeight="1">
      <c r="A470" s="29"/>
      <c r="B470" s="158"/>
      <c r="C470" s="159" t="s">
        <v>1904</v>
      </c>
      <c r="D470" s="159" t="s">
        <v>199</v>
      </c>
      <c r="E470" s="160" t="s">
        <v>1040</v>
      </c>
      <c r="F470" s="161" t="s">
        <v>1041</v>
      </c>
      <c r="G470" s="162" t="s">
        <v>208</v>
      </c>
      <c r="H470" s="163">
        <v>17.414000000000001</v>
      </c>
      <c r="I470" s="164"/>
      <c r="J470" s="165">
        <f t="shared" si="130"/>
        <v>0</v>
      </c>
      <c r="K470" s="166"/>
      <c r="L470" s="30"/>
      <c r="M470" s="167" t="s">
        <v>1</v>
      </c>
      <c r="N470" s="168" t="s">
        <v>45</v>
      </c>
      <c r="O470" s="55"/>
      <c r="P470" s="169">
        <f t="shared" si="131"/>
        <v>0</v>
      </c>
      <c r="Q470" s="169">
        <v>5.0000000000000002E-5</v>
      </c>
      <c r="R470" s="169">
        <f t="shared" si="132"/>
        <v>8.7070000000000008E-4</v>
      </c>
      <c r="S470" s="169">
        <v>0</v>
      </c>
      <c r="T470" s="170">
        <f t="shared" si="133"/>
        <v>0</v>
      </c>
      <c r="U470" s="29"/>
      <c r="V470" s="29"/>
      <c r="W470" s="29"/>
      <c r="X470" s="29"/>
      <c r="Y470" s="29"/>
      <c r="Z470" s="29"/>
      <c r="AA470" s="29"/>
      <c r="AB470" s="29"/>
      <c r="AC470" s="29"/>
      <c r="AD470" s="29"/>
      <c r="AE470" s="29"/>
      <c r="AR470" s="171" t="s">
        <v>265</v>
      </c>
      <c r="AT470" s="171" t="s">
        <v>199</v>
      </c>
      <c r="AU470" s="171" t="s">
        <v>204</v>
      </c>
      <c r="AY470" s="14" t="s">
        <v>196</v>
      </c>
      <c r="BE470" s="172">
        <f t="shared" si="134"/>
        <v>0</v>
      </c>
      <c r="BF470" s="172">
        <f t="shared" si="135"/>
        <v>0</v>
      </c>
      <c r="BG470" s="172">
        <f t="shared" si="136"/>
        <v>0</v>
      </c>
      <c r="BH470" s="172">
        <f t="shared" si="137"/>
        <v>0</v>
      </c>
      <c r="BI470" s="172">
        <f t="shared" si="138"/>
        <v>0</v>
      </c>
      <c r="BJ470" s="14" t="s">
        <v>204</v>
      </c>
      <c r="BK470" s="172">
        <f t="shared" si="139"/>
        <v>0</v>
      </c>
      <c r="BL470" s="14" t="s">
        <v>265</v>
      </c>
      <c r="BM470" s="171" t="s">
        <v>1905</v>
      </c>
    </row>
    <row r="471" spans="1:65" s="2" customFormat="1" ht="16.5" customHeight="1">
      <c r="A471" s="29"/>
      <c r="B471" s="158"/>
      <c r="C471" s="159" t="s">
        <v>1906</v>
      </c>
      <c r="D471" s="159" t="s">
        <v>199</v>
      </c>
      <c r="E471" s="160" t="s">
        <v>1044</v>
      </c>
      <c r="F471" s="161" t="s">
        <v>1045</v>
      </c>
      <c r="G471" s="162" t="s">
        <v>208</v>
      </c>
      <c r="H471" s="163">
        <v>12.15</v>
      </c>
      <c r="I471" s="164"/>
      <c r="J471" s="165">
        <f t="shared" si="130"/>
        <v>0</v>
      </c>
      <c r="K471" s="166"/>
      <c r="L471" s="30"/>
      <c r="M471" s="167" t="s">
        <v>1</v>
      </c>
      <c r="N471" s="168" t="s">
        <v>45</v>
      </c>
      <c r="O471" s="55"/>
      <c r="P471" s="169">
        <f t="shared" si="131"/>
        <v>0</v>
      </c>
      <c r="Q471" s="169">
        <v>5.0000000000000002E-5</v>
      </c>
      <c r="R471" s="169">
        <f t="shared" si="132"/>
        <v>6.0750000000000008E-4</v>
      </c>
      <c r="S471" s="169">
        <v>0</v>
      </c>
      <c r="T471" s="170">
        <f t="shared" si="133"/>
        <v>0</v>
      </c>
      <c r="U471" s="29"/>
      <c r="V471" s="29"/>
      <c r="W471" s="29"/>
      <c r="X471" s="29"/>
      <c r="Y471" s="29"/>
      <c r="Z471" s="29"/>
      <c r="AA471" s="29"/>
      <c r="AB471" s="29"/>
      <c r="AC471" s="29"/>
      <c r="AD471" s="29"/>
      <c r="AE471" s="29"/>
      <c r="AR471" s="171" t="s">
        <v>265</v>
      </c>
      <c r="AT471" s="171" t="s">
        <v>199</v>
      </c>
      <c r="AU471" s="171" t="s">
        <v>204</v>
      </c>
      <c r="AY471" s="14" t="s">
        <v>196</v>
      </c>
      <c r="BE471" s="172">
        <f t="shared" si="134"/>
        <v>0</v>
      </c>
      <c r="BF471" s="172">
        <f t="shared" si="135"/>
        <v>0</v>
      </c>
      <c r="BG471" s="172">
        <f t="shared" si="136"/>
        <v>0</v>
      </c>
      <c r="BH471" s="172">
        <f t="shared" si="137"/>
        <v>0</v>
      </c>
      <c r="BI471" s="172">
        <f t="shared" si="138"/>
        <v>0</v>
      </c>
      <c r="BJ471" s="14" t="s">
        <v>204</v>
      </c>
      <c r="BK471" s="172">
        <f t="shared" si="139"/>
        <v>0</v>
      </c>
      <c r="BL471" s="14" t="s">
        <v>265</v>
      </c>
      <c r="BM471" s="171" t="s">
        <v>1907</v>
      </c>
    </row>
    <row r="472" spans="1:65" s="2" customFormat="1" ht="16.5" customHeight="1">
      <c r="A472" s="29"/>
      <c r="B472" s="158"/>
      <c r="C472" s="173" t="s">
        <v>1908</v>
      </c>
      <c r="D472" s="173" t="s">
        <v>214</v>
      </c>
      <c r="E472" s="174" t="s">
        <v>1048</v>
      </c>
      <c r="F472" s="175" t="s">
        <v>1049</v>
      </c>
      <c r="G472" s="176" t="s">
        <v>208</v>
      </c>
      <c r="H472" s="177">
        <v>14.14</v>
      </c>
      <c r="I472" s="178"/>
      <c r="J472" s="179">
        <f t="shared" si="130"/>
        <v>0</v>
      </c>
      <c r="K472" s="180"/>
      <c r="L472" s="181"/>
      <c r="M472" s="182" t="s">
        <v>1</v>
      </c>
      <c r="N472" s="183" t="s">
        <v>45</v>
      </c>
      <c r="O472" s="55"/>
      <c r="P472" s="169">
        <f t="shared" si="131"/>
        <v>0</v>
      </c>
      <c r="Q472" s="169">
        <v>1.3100000000000001E-2</v>
      </c>
      <c r="R472" s="169">
        <f t="shared" si="132"/>
        <v>0.18523400000000001</v>
      </c>
      <c r="S472" s="169">
        <v>0</v>
      </c>
      <c r="T472" s="170">
        <f t="shared" si="133"/>
        <v>0</v>
      </c>
      <c r="U472" s="29"/>
      <c r="V472" s="29"/>
      <c r="W472" s="29"/>
      <c r="X472" s="29"/>
      <c r="Y472" s="29"/>
      <c r="Z472" s="29"/>
      <c r="AA472" s="29"/>
      <c r="AB472" s="29"/>
      <c r="AC472" s="29"/>
      <c r="AD472" s="29"/>
      <c r="AE472" s="29"/>
      <c r="AR472" s="171" t="s">
        <v>320</v>
      </c>
      <c r="AT472" s="171" t="s">
        <v>214</v>
      </c>
      <c r="AU472" s="171" t="s">
        <v>204</v>
      </c>
      <c r="AY472" s="14" t="s">
        <v>196</v>
      </c>
      <c r="BE472" s="172">
        <f t="shared" si="134"/>
        <v>0</v>
      </c>
      <c r="BF472" s="172">
        <f t="shared" si="135"/>
        <v>0</v>
      </c>
      <c r="BG472" s="172">
        <f t="shared" si="136"/>
        <v>0</v>
      </c>
      <c r="BH472" s="172">
        <f t="shared" si="137"/>
        <v>0</v>
      </c>
      <c r="BI472" s="172">
        <f t="shared" si="138"/>
        <v>0</v>
      </c>
      <c r="BJ472" s="14" t="s">
        <v>204</v>
      </c>
      <c r="BK472" s="172">
        <f t="shared" si="139"/>
        <v>0</v>
      </c>
      <c r="BL472" s="14" t="s">
        <v>265</v>
      </c>
      <c r="BM472" s="171" t="s">
        <v>1909</v>
      </c>
    </row>
    <row r="473" spans="1:65" s="2" customFormat="1" ht="16.5" customHeight="1">
      <c r="A473" s="29"/>
      <c r="B473" s="158"/>
      <c r="C473" s="173" t="s">
        <v>1910</v>
      </c>
      <c r="D473" s="173" t="s">
        <v>214</v>
      </c>
      <c r="E473" s="174" t="s">
        <v>1052</v>
      </c>
      <c r="F473" s="175" t="s">
        <v>1053</v>
      </c>
      <c r="G473" s="176" t="s">
        <v>208</v>
      </c>
      <c r="H473" s="177">
        <v>17.789000000000001</v>
      </c>
      <c r="I473" s="178"/>
      <c r="J473" s="179">
        <f t="shared" si="130"/>
        <v>0</v>
      </c>
      <c r="K473" s="180"/>
      <c r="L473" s="181"/>
      <c r="M473" s="182" t="s">
        <v>1</v>
      </c>
      <c r="N473" s="183" t="s">
        <v>45</v>
      </c>
      <c r="O473" s="55"/>
      <c r="P473" s="169">
        <f t="shared" si="131"/>
        <v>0</v>
      </c>
      <c r="Q473" s="169">
        <v>8.6999999999999994E-3</v>
      </c>
      <c r="R473" s="169">
        <f t="shared" si="132"/>
        <v>0.15476429999999999</v>
      </c>
      <c r="S473" s="169">
        <v>0</v>
      </c>
      <c r="T473" s="170">
        <f t="shared" si="133"/>
        <v>0</v>
      </c>
      <c r="U473" s="29"/>
      <c r="V473" s="29"/>
      <c r="W473" s="29"/>
      <c r="X473" s="29"/>
      <c r="Y473" s="29"/>
      <c r="Z473" s="29"/>
      <c r="AA473" s="29"/>
      <c r="AB473" s="29"/>
      <c r="AC473" s="29"/>
      <c r="AD473" s="29"/>
      <c r="AE473" s="29"/>
      <c r="AR473" s="171" t="s">
        <v>320</v>
      </c>
      <c r="AT473" s="171" t="s">
        <v>214</v>
      </c>
      <c r="AU473" s="171" t="s">
        <v>204</v>
      </c>
      <c r="AY473" s="14" t="s">
        <v>196</v>
      </c>
      <c r="BE473" s="172">
        <f t="shared" si="134"/>
        <v>0</v>
      </c>
      <c r="BF473" s="172">
        <f t="shared" si="135"/>
        <v>0</v>
      </c>
      <c r="BG473" s="172">
        <f t="shared" si="136"/>
        <v>0</v>
      </c>
      <c r="BH473" s="172">
        <f t="shared" si="137"/>
        <v>0</v>
      </c>
      <c r="BI473" s="172">
        <f t="shared" si="138"/>
        <v>0</v>
      </c>
      <c r="BJ473" s="14" t="s">
        <v>204</v>
      </c>
      <c r="BK473" s="172">
        <f t="shared" si="139"/>
        <v>0</v>
      </c>
      <c r="BL473" s="14" t="s">
        <v>265</v>
      </c>
      <c r="BM473" s="171" t="s">
        <v>1911</v>
      </c>
    </row>
    <row r="474" spans="1:65" s="2" customFormat="1" ht="16.5" customHeight="1">
      <c r="A474" s="29"/>
      <c r="B474" s="158"/>
      <c r="C474" s="159" t="s">
        <v>1912</v>
      </c>
      <c r="D474" s="159" t="s">
        <v>199</v>
      </c>
      <c r="E474" s="160" t="s">
        <v>1056</v>
      </c>
      <c r="F474" s="161" t="s">
        <v>1057</v>
      </c>
      <c r="G474" s="162" t="s">
        <v>1058</v>
      </c>
      <c r="H474" s="163">
        <v>3</v>
      </c>
      <c r="I474" s="164"/>
      <c r="J474" s="165">
        <f t="shared" si="130"/>
        <v>0</v>
      </c>
      <c r="K474" s="166"/>
      <c r="L474" s="30"/>
      <c r="M474" s="167" t="s">
        <v>1</v>
      </c>
      <c r="N474" s="168" t="s">
        <v>45</v>
      </c>
      <c r="O474" s="55"/>
      <c r="P474" s="169">
        <f t="shared" si="131"/>
        <v>0</v>
      </c>
      <c r="Q474" s="169">
        <v>0</v>
      </c>
      <c r="R474" s="169">
        <f t="shared" si="132"/>
        <v>0</v>
      </c>
      <c r="S474" s="169">
        <v>0</v>
      </c>
      <c r="T474" s="170">
        <f t="shared" si="133"/>
        <v>0</v>
      </c>
      <c r="U474" s="29"/>
      <c r="V474" s="29"/>
      <c r="W474" s="29"/>
      <c r="X474" s="29"/>
      <c r="Y474" s="29"/>
      <c r="Z474" s="29"/>
      <c r="AA474" s="29"/>
      <c r="AB474" s="29"/>
      <c r="AC474" s="29"/>
      <c r="AD474" s="29"/>
      <c r="AE474" s="29"/>
      <c r="AR474" s="171" t="s">
        <v>265</v>
      </c>
      <c r="AT474" s="171" t="s">
        <v>199</v>
      </c>
      <c r="AU474" s="171" t="s">
        <v>204</v>
      </c>
      <c r="AY474" s="14" t="s">
        <v>196</v>
      </c>
      <c r="BE474" s="172">
        <f t="shared" si="134"/>
        <v>0</v>
      </c>
      <c r="BF474" s="172">
        <f t="shared" si="135"/>
        <v>0</v>
      </c>
      <c r="BG474" s="172">
        <f t="shared" si="136"/>
        <v>0</v>
      </c>
      <c r="BH474" s="172">
        <f t="shared" si="137"/>
        <v>0</v>
      </c>
      <c r="BI474" s="172">
        <f t="shared" si="138"/>
        <v>0</v>
      </c>
      <c r="BJ474" s="14" t="s">
        <v>204</v>
      </c>
      <c r="BK474" s="172">
        <f t="shared" si="139"/>
        <v>0</v>
      </c>
      <c r="BL474" s="14" t="s">
        <v>265</v>
      </c>
      <c r="BM474" s="171" t="s">
        <v>1913</v>
      </c>
    </row>
    <row r="475" spans="1:65" s="2" customFormat="1" ht="16.5" customHeight="1">
      <c r="A475" s="29"/>
      <c r="B475" s="158"/>
      <c r="C475" s="159" t="s">
        <v>1914</v>
      </c>
      <c r="D475" s="159" t="s">
        <v>199</v>
      </c>
      <c r="E475" s="160" t="s">
        <v>1061</v>
      </c>
      <c r="F475" s="161" t="s">
        <v>1062</v>
      </c>
      <c r="G475" s="162" t="s">
        <v>212</v>
      </c>
      <c r="H475" s="163">
        <v>4.6390000000000002</v>
      </c>
      <c r="I475" s="164"/>
      <c r="J475" s="165">
        <f t="shared" si="130"/>
        <v>0</v>
      </c>
      <c r="K475" s="166"/>
      <c r="L475" s="30"/>
      <c r="M475" s="167" t="s">
        <v>1</v>
      </c>
      <c r="N475" s="168" t="s">
        <v>45</v>
      </c>
      <c r="O475" s="55"/>
      <c r="P475" s="169">
        <f t="shared" si="131"/>
        <v>0</v>
      </c>
      <c r="Q475" s="169">
        <v>0</v>
      </c>
      <c r="R475" s="169">
        <f t="shared" si="132"/>
        <v>0</v>
      </c>
      <c r="S475" s="169">
        <v>0</v>
      </c>
      <c r="T475" s="170">
        <f t="shared" si="133"/>
        <v>0</v>
      </c>
      <c r="U475" s="29"/>
      <c r="V475" s="29"/>
      <c r="W475" s="29"/>
      <c r="X475" s="29"/>
      <c r="Y475" s="29"/>
      <c r="Z475" s="29"/>
      <c r="AA475" s="29"/>
      <c r="AB475" s="29"/>
      <c r="AC475" s="29"/>
      <c r="AD475" s="29"/>
      <c r="AE475" s="29"/>
      <c r="AR475" s="171" t="s">
        <v>265</v>
      </c>
      <c r="AT475" s="171" t="s">
        <v>199</v>
      </c>
      <c r="AU475" s="171" t="s">
        <v>204</v>
      </c>
      <c r="AY475" s="14" t="s">
        <v>196</v>
      </c>
      <c r="BE475" s="172">
        <f t="shared" si="134"/>
        <v>0</v>
      </c>
      <c r="BF475" s="172">
        <f t="shared" si="135"/>
        <v>0</v>
      </c>
      <c r="BG475" s="172">
        <f t="shared" si="136"/>
        <v>0</v>
      </c>
      <c r="BH475" s="172">
        <f t="shared" si="137"/>
        <v>0</v>
      </c>
      <c r="BI475" s="172">
        <f t="shared" si="138"/>
        <v>0</v>
      </c>
      <c r="BJ475" s="14" t="s">
        <v>204</v>
      </c>
      <c r="BK475" s="172">
        <f t="shared" si="139"/>
        <v>0</v>
      </c>
      <c r="BL475" s="14" t="s">
        <v>265</v>
      </c>
      <c r="BM475" s="171" t="s">
        <v>1915</v>
      </c>
    </row>
    <row r="476" spans="1:65" s="12" customFormat="1" ht="22.9" customHeight="1">
      <c r="B476" s="145"/>
      <c r="D476" s="146" t="s">
        <v>78</v>
      </c>
      <c r="E476" s="156" t="s">
        <v>1064</v>
      </c>
      <c r="F476" s="156" t="s">
        <v>1065</v>
      </c>
      <c r="I476" s="148"/>
      <c r="J476" s="157">
        <f>BK476</f>
        <v>0</v>
      </c>
      <c r="L476" s="145"/>
      <c r="M476" s="150"/>
      <c r="N476" s="151"/>
      <c r="O476" s="151"/>
      <c r="P476" s="152">
        <f>SUM(P477:P480)</f>
        <v>0</v>
      </c>
      <c r="Q476" s="151"/>
      <c r="R476" s="152">
        <f>SUM(R477:R480)</f>
        <v>4.0468799999999999E-2</v>
      </c>
      <c r="S476" s="151"/>
      <c r="T476" s="153">
        <f>SUM(T477:T480)</f>
        <v>3.3263999999999995E-2</v>
      </c>
      <c r="AR476" s="146" t="s">
        <v>204</v>
      </c>
      <c r="AT476" s="154" t="s">
        <v>78</v>
      </c>
      <c r="AU476" s="154" t="s">
        <v>87</v>
      </c>
      <c r="AY476" s="146" t="s">
        <v>196</v>
      </c>
      <c r="BK476" s="155">
        <f>SUM(BK477:BK480)</f>
        <v>0</v>
      </c>
    </row>
    <row r="477" spans="1:65" s="2" customFormat="1" ht="16.5" customHeight="1">
      <c r="A477" s="29"/>
      <c r="B477" s="158"/>
      <c r="C477" s="159" t="s">
        <v>1916</v>
      </c>
      <c r="D477" s="159" t="s">
        <v>199</v>
      </c>
      <c r="E477" s="160" t="s">
        <v>1067</v>
      </c>
      <c r="F477" s="161" t="s">
        <v>1068</v>
      </c>
      <c r="G477" s="162" t="s">
        <v>222</v>
      </c>
      <c r="H477" s="163">
        <v>12</v>
      </c>
      <c r="I477" s="164"/>
      <c r="J477" s="165">
        <f>ROUND(I477*H477,2)</f>
        <v>0</v>
      </c>
      <c r="K477" s="166"/>
      <c r="L477" s="30"/>
      <c r="M477" s="167" t="s">
        <v>1</v>
      </c>
      <c r="N477" s="168" t="s">
        <v>45</v>
      </c>
      <c r="O477" s="55"/>
      <c r="P477" s="169">
        <f>O477*H477</f>
        <v>0</v>
      </c>
      <c r="Q477" s="169">
        <v>1.0000000000000001E-5</v>
      </c>
      <c r="R477" s="169">
        <f>Q477*H477</f>
        <v>1.2000000000000002E-4</v>
      </c>
      <c r="S477" s="169">
        <v>0</v>
      </c>
      <c r="T477" s="170">
        <f>S477*H477</f>
        <v>0</v>
      </c>
      <c r="U477" s="29"/>
      <c r="V477" s="29"/>
      <c r="W477" s="29"/>
      <c r="X477" s="29"/>
      <c r="Y477" s="29"/>
      <c r="Z477" s="29"/>
      <c r="AA477" s="29"/>
      <c r="AB477" s="29"/>
      <c r="AC477" s="29"/>
      <c r="AD477" s="29"/>
      <c r="AE477" s="29"/>
      <c r="AR477" s="171" t="s">
        <v>265</v>
      </c>
      <c r="AT477" s="171" t="s">
        <v>199</v>
      </c>
      <c r="AU477" s="171" t="s">
        <v>204</v>
      </c>
      <c r="AY477" s="14" t="s">
        <v>196</v>
      </c>
      <c r="BE477" s="172">
        <f>IF(N477="základní",J477,0)</f>
        <v>0</v>
      </c>
      <c r="BF477" s="172">
        <f>IF(N477="snížená",J477,0)</f>
        <v>0</v>
      </c>
      <c r="BG477" s="172">
        <f>IF(N477="zákl. přenesená",J477,0)</f>
        <v>0</v>
      </c>
      <c r="BH477" s="172">
        <f>IF(N477="sníž. přenesená",J477,0)</f>
        <v>0</v>
      </c>
      <c r="BI477" s="172">
        <f>IF(N477="nulová",J477,0)</f>
        <v>0</v>
      </c>
      <c r="BJ477" s="14" t="s">
        <v>204</v>
      </c>
      <c r="BK477" s="172">
        <f>ROUND(I477*H477,2)</f>
        <v>0</v>
      </c>
      <c r="BL477" s="14" t="s">
        <v>265</v>
      </c>
      <c r="BM477" s="171" t="s">
        <v>1917</v>
      </c>
    </row>
    <row r="478" spans="1:65" s="2" customFormat="1" ht="16.5" customHeight="1">
      <c r="A478" s="29"/>
      <c r="B478" s="158"/>
      <c r="C478" s="159" t="s">
        <v>1918</v>
      </c>
      <c r="D478" s="159" t="s">
        <v>199</v>
      </c>
      <c r="E478" s="160" t="s">
        <v>1071</v>
      </c>
      <c r="F478" s="161" t="s">
        <v>1072</v>
      </c>
      <c r="G478" s="162" t="s">
        <v>208</v>
      </c>
      <c r="H478" s="163">
        <v>2.88</v>
      </c>
      <c r="I478" s="164"/>
      <c r="J478" s="165">
        <f>ROUND(I478*H478,2)</f>
        <v>0</v>
      </c>
      <c r="K478" s="166"/>
      <c r="L478" s="30"/>
      <c r="M478" s="167" t="s">
        <v>1</v>
      </c>
      <c r="N478" s="168" t="s">
        <v>45</v>
      </c>
      <c r="O478" s="55"/>
      <c r="P478" s="169">
        <f>O478*H478</f>
        <v>0</v>
      </c>
      <c r="Q478" s="169">
        <v>1E-4</v>
      </c>
      <c r="R478" s="169">
        <f>Q478*H478</f>
        <v>2.8800000000000001E-4</v>
      </c>
      <c r="S478" s="169">
        <v>0</v>
      </c>
      <c r="T478" s="170">
        <f>S478*H478</f>
        <v>0</v>
      </c>
      <c r="U478" s="29"/>
      <c r="V478" s="29"/>
      <c r="W478" s="29"/>
      <c r="X478" s="29"/>
      <c r="Y478" s="29"/>
      <c r="Z478" s="29"/>
      <c r="AA478" s="29"/>
      <c r="AB478" s="29"/>
      <c r="AC478" s="29"/>
      <c r="AD478" s="29"/>
      <c r="AE478" s="29"/>
      <c r="AR478" s="171" t="s">
        <v>265</v>
      </c>
      <c r="AT478" s="171" t="s">
        <v>199</v>
      </c>
      <c r="AU478" s="171" t="s">
        <v>204</v>
      </c>
      <c r="AY478" s="14" t="s">
        <v>196</v>
      </c>
      <c r="BE478" s="172">
        <f>IF(N478="základní",J478,0)</f>
        <v>0</v>
      </c>
      <c r="BF478" s="172">
        <f>IF(N478="snížená",J478,0)</f>
        <v>0</v>
      </c>
      <c r="BG478" s="172">
        <f>IF(N478="zákl. přenesená",J478,0)</f>
        <v>0</v>
      </c>
      <c r="BH478" s="172">
        <f>IF(N478="sníž. přenesená",J478,0)</f>
        <v>0</v>
      </c>
      <c r="BI478" s="172">
        <f>IF(N478="nulová",J478,0)</f>
        <v>0</v>
      </c>
      <c r="BJ478" s="14" t="s">
        <v>204</v>
      </c>
      <c r="BK478" s="172">
        <f>ROUND(I478*H478,2)</f>
        <v>0</v>
      </c>
      <c r="BL478" s="14" t="s">
        <v>265</v>
      </c>
      <c r="BM478" s="171" t="s">
        <v>1919</v>
      </c>
    </row>
    <row r="479" spans="1:65" s="2" customFormat="1" ht="16.5" customHeight="1">
      <c r="A479" s="29"/>
      <c r="B479" s="158"/>
      <c r="C479" s="159" t="s">
        <v>1920</v>
      </c>
      <c r="D479" s="159" t="s">
        <v>199</v>
      </c>
      <c r="E479" s="160" t="s">
        <v>1075</v>
      </c>
      <c r="F479" s="161" t="s">
        <v>1076</v>
      </c>
      <c r="G479" s="162" t="s">
        <v>512</v>
      </c>
      <c r="H479" s="163">
        <v>2.88</v>
      </c>
      <c r="I479" s="164"/>
      <c r="J479" s="165">
        <f>ROUND(I479*H479,2)</f>
        <v>0</v>
      </c>
      <c r="K479" s="166"/>
      <c r="L479" s="30"/>
      <c r="M479" s="167" t="s">
        <v>1</v>
      </c>
      <c r="N479" s="168" t="s">
        <v>45</v>
      </c>
      <c r="O479" s="55"/>
      <c r="P479" s="169">
        <f>O479*H479</f>
        <v>0</v>
      </c>
      <c r="Q479" s="169">
        <v>1.391E-2</v>
      </c>
      <c r="R479" s="169">
        <f>Q479*H479</f>
        <v>4.0060800000000001E-2</v>
      </c>
      <c r="S479" s="169">
        <v>1.155E-2</v>
      </c>
      <c r="T479" s="170">
        <f>S479*H479</f>
        <v>3.3263999999999995E-2</v>
      </c>
      <c r="U479" s="29"/>
      <c r="V479" s="29"/>
      <c r="W479" s="29"/>
      <c r="X479" s="29"/>
      <c r="Y479" s="29"/>
      <c r="Z479" s="29"/>
      <c r="AA479" s="29"/>
      <c r="AB479" s="29"/>
      <c r="AC479" s="29"/>
      <c r="AD479" s="29"/>
      <c r="AE479" s="29"/>
      <c r="AR479" s="171" t="s">
        <v>265</v>
      </c>
      <c r="AT479" s="171" t="s">
        <v>199</v>
      </c>
      <c r="AU479" s="171" t="s">
        <v>204</v>
      </c>
      <c r="AY479" s="14" t="s">
        <v>196</v>
      </c>
      <c r="BE479" s="172">
        <f>IF(N479="základní",J479,0)</f>
        <v>0</v>
      </c>
      <c r="BF479" s="172">
        <f>IF(N479="snížená",J479,0)</f>
        <v>0</v>
      </c>
      <c r="BG479" s="172">
        <f>IF(N479="zákl. přenesená",J479,0)</f>
        <v>0</v>
      </c>
      <c r="BH479" s="172">
        <f>IF(N479="sníž. přenesená",J479,0)</f>
        <v>0</v>
      </c>
      <c r="BI479" s="172">
        <f>IF(N479="nulová",J479,0)</f>
        <v>0</v>
      </c>
      <c r="BJ479" s="14" t="s">
        <v>204</v>
      </c>
      <c r="BK479" s="172">
        <f>ROUND(I479*H479,2)</f>
        <v>0</v>
      </c>
      <c r="BL479" s="14" t="s">
        <v>265</v>
      </c>
      <c r="BM479" s="171" t="s">
        <v>1921</v>
      </c>
    </row>
    <row r="480" spans="1:65" s="2" customFormat="1" ht="16.5" customHeight="1">
      <c r="A480" s="29"/>
      <c r="B480" s="158"/>
      <c r="C480" s="159" t="s">
        <v>1922</v>
      </c>
      <c r="D480" s="159" t="s">
        <v>199</v>
      </c>
      <c r="E480" s="160" t="s">
        <v>1079</v>
      </c>
      <c r="F480" s="161" t="s">
        <v>1080</v>
      </c>
      <c r="G480" s="162" t="s">
        <v>212</v>
      </c>
      <c r="H480" s="163">
        <v>0.04</v>
      </c>
      <c r="I480" s="164"/>
      <c r="J480" s="165">
        <f>ROUND(I480*H480,2)</f>
        <v>0</v>
      </c>
      <c r="K480" s="166"/>
      <c r="L480" s="30"/>
      <c r="M480" s="167" t="s">
        <v>1</v>
      </c>
      <c r="N480" s="168" t="s">
        <v>45</v>
      </c>
      <c r="O480" s="55"/>
      <c r="P480" s="169">
        <f>O480*H480</f>
        <v>0</v>
      </c>
      <c r="Q480" s="169">
        <v>0</v>
      </c>
      <c r="R480" s="169">
        <f>Q480*H480</f>
        <v>0</v>
      </c>
      <c r="S480" s="169">
        <v>0</v>
      </c>
      <c r="T480" s="170">
        <f>S480*H480</f>
        <v>0</v>
      </c>
      <c r="U480" s="29"/>
      <c r="V480" s="29"/>
      <c r="W480" s="29"/>
      <c r="X480" s="29"/>
      <c r="Y480" s="29"/>
      <c r="Z480" s="29"/>
      <c r="AA480" s="29"/>
      <c r="AB480" s="29"/>
      <c r="AC480" s="29"/>
      <c r="AD480" s="29"/>
      <c r="AE480" s="29"/>
      <c r="AR480" s="171" t="s">
        <v>265</v>
      </c>
      <c r="AT480" s="171" t="s">
        <v>199</v>
      </c>
      <c r="AU480" s="171" t="s">
        <v>204</v>
      </c>
      <c r="AY480" s="14" t="s">
        <v>196</v>
      </c>
      <c r="BE480" s="172">
        <f>IF(N480="základní",J480,0)</f>
        <v>0</v>
      </c>
      <c r="BF480" s="172">
        <f>IF(N480="snížená",J480,0)</f>
        <v>0</v>
      </c>
      <c r="BG480" s="172">
        <f>IF(N480="zákl. přenesená",J480,0)</f>
        <v>0</v>
      </c>
      <c r="BH480" s="172">
        <f>IF(N480="sníž. přenesená",J480,0)</f>
        <v>0</v>
      </c>
      <c r="BI480" s="172">
        <f>IF(N480="nulová",J480,0)</f>
        <v>0</v>
      </c>
      <c r="BJ480" s="14" t="s">
        <v>204</v>
      </c>
      <c r="BK480" s="172">
        <f>ROUND(I480*H480,2)</f>
        <v>0</v>
      </c>
      <c r="BL480" s="14" t="s">
        <v>265</v>
      </c>
      <c r="BM480" s="171" t="s">
        <v>1923</v>
      </c>
    </row>
    <row r="481" spans="1:65" s="12" customFormat="1" ht="22.9" customHeight="1">
      <c r="B481" s="145"/>
      <c r="D481" s="146" t="s">
        <v>78</v>
      </c>
      <c r="E481" s="156" t="s">
        <v>1082</v>
      </c>
      <c r="F481" s="156" t="s">
        <v>1083</v>
      </c>
      <c r="I481" s="148"/>
      <c r="J481" s="157">
        <f>BK481</f>
        <v>0</v>
      </c>
      <c r="L481" s="145"/>
      <c r="M481" s="150"/>
      <c r="N481" s="151"/>
      <c r="O481" s="151"/>
      <c r="P481" s="152">
        <f>SUM(P482:P501)</f>
        <v>0</v>
      </c>
      <c r="Q481" s="151"/>
      <c r="R481" s="152">
        <f>SUM(R482:R501)</f>
        <v>5.2953960000000002</v>
      </c>
      <c r="S481" s="151"/>
      <c r="T481" s="153">
        <f>SUM(T482:T501)</f>
        <v>3.7987208000000003</v>
      </c>
      <c r="AR481" s="146" t="s">
        <v>204</v>
      </c>
      <c r="AT481" s="154" t="s">
        <v>78</v>
      </c>
      <c r="AU481" s="154" t="s">
        <v>87</v>
      </c>
      <c r="AY481" s="146" t="s">
        <v>196</v>
      </c>
      <c r="BK481" s="155">
        <f>SUM(BK482:BK501)</f>
        <v>0</v>
      </c>
    </row>
    <row r="482" spans="1:65" s="2" customFormat="1" ht="16.5" customHeight="1">
      <c r="A482" s="29"/>
      <c r="B482" s="158"/>
      <c r="C482" s="159" t="s">
        <v>1924</v>
      </c>
      <c r="D482" s="159" t="s">
        <v>199</v>
      </c>
      <c r="E482" s="160" t="s">
        <v>1085</v>
      </c>
      <c r="F482" s="161" t="s">
        <v>1086</v>
      </c>
      <c r="G482" s="162" t="s">
        <v>222</v>
      </c>
      <c r="H482" s="163">
        <v>416.1</v>
      </c>
      <c r="I482" s="164"/>
      <c r="J482" s="165">
        <f t="shared" ref="J482:J501" si="140">ROUND(I482*H482,2)</f>
        <v>0</v>
      </c>
      <c r="K482" s="166"/>
      <c r="L482" s="30"/>
      <c r="M482" s="167" t="s">
        <v>1</v>
      </c>
      <c r="N482" s="168" t="s">
        <v>45</v>
      </c>
      <c r="O482" s="55"/>
      <c r="P482" s="169">
        <f t="shared" ref="P482:P501" si="141">O482*H482</f>
        <v>0</v>
      </c>
      <c r="Q482" s="169">
        <v>0</v>
      </c>
      <c r="R482" s="169">
        <f t="shared" ref="R482:R501" si="142">Q482*H482</f>
        <v>0</v>
      </c>
      <c r="S482" s="169">
        <v>6.7000000000000002E-4</v>
      </c>
      <c r="T482" s="170">
        <f t="shared" ref="T482:T501" si="143">S482*H482</f>
        <v>0.27878700000000001</v>
      </c>
      <c r="U482" s="29"/>
      <c r="V482" s="29"/>
      <c r="W482" s="29"/>
      <c r="X482" s="29"/>
      <c r="Y482" s="29"/>
      <c r="Z482" s="29"/>
      <c r="AA482" s="29"/>
      <c r="AB482" s="29"/>
      <c r="AC482" s="29"/>
      <c r="AD482" s="29"/>
      <c r="AE482" s="29"/>
      <c r="AR482" s="171" t="s">
        <v>265</v>
      </c>
      <c r="AT482" s="171" t="s">
        <v>199</v>
      </c>
      <c r="AU482" s="171" t="s">
        <v>204</v>
      </c>
      <c r="AY482" s="14" t="s">
        <v>196</v>
      </c>
      <c r="BE482" s="172">
        <f t="shared" ref="BE482:BE501" si="144">IF(N482="základní",J482,0)</f>
        <v>0</v>
      </c>
      <c r="BF482" s="172">
        <f t="shared" ref="BF482:BF501" si="145">IF(N482="snížená",J482,0)</f>
        <v>0</v>
      </c>
      <c r="BG482" s="172">
        <f t="shared" ref="BG482:BG501" si="146">IF(N482="zákl. přenesená",J482,0)</f>
        <v>0</v>
      </c>
      <c r="BH482" s="172">
        <f t="shared" ref="BH482:BH501" si="147">IF(N482="sníž. přenesená",J482,0)</f>
        <v>0</v>
      </c>
      <c r="BI482" s="172">
        <f t="shared" ref="BI482:BI501" si="148">IF(N482="nulová",J482,0)</f>
        <v>0</v>
      </c>
      <c r="BJ482" s="14" t="s">
        <v>204</v>
      </c>
      <c r="BK482" s="172">
        <f t="shared" ref="BK482:BK501" si="149">ROUND(I482*H482,2)</f>
        <v>0</v>
      </c>
      <c r="BL482" s="14" t="s">
        <v>265</v>
      </c>
      <c r="BM482" s="171" t="s">
        <v>1925</v>
      </c>
    </row>
    <row r="483" spans="1:65" s="2" customFormat="1" ht="16.5" customHeight="1">
      <c r="A483" s="29"/>
      <c r="B483" s="158"/>
      <c r="C483" s="159" t="s">
        <v>1926</v>
      </c>
      <c r="D483" s="159" t="s">
        <v>199</v>
      </c>
      <c r="E483" s="160" t="s">
        <v>1089</v>
      </c>
      <c r="F483" s="161" t="s">
        <v>1090</v>
      </c>
      <c r="G483" s="162" t="s">
        <v>208</v>
      </c>
      <c r="H483" s="163">
        <v>167.845</v>
      </c>
      <c r="I483" s="164"/>
      <c r="J483" s="165">
        <f t="shared" si="140"/>
        <v>0</v>
      </c>
      <c r="K483" s="166"/>
      <c r="L483" s="30"/>
      <c r="M483" s="167" t="s">
        <v>1</v>
      </c>
      <c r="N483" s="168" t="s">
        <v>45</v>
      </c>
      <c r="O483" s="55"/>
      <c r="P483" s="169">
        <f t="shared" si="141"/>
        <v>0</v>
      </c>
      <c r="Q483" s="169">
        <v>0</v>
      </c>
      <c r="R483" s="169">
        <f t="shared" si="142"/>
        <v>0</v>
      </c>
      <c r="S483" s="169">
        <v>5.94E-3</v>
      </c>
      <c r="T483" s="170">
        <f t="shared" si="143"/>
        <v>0.99699930000000003</v>
      </c>
      <c r="U483" s="29"/>
      <c r="V483" s="29"/>
      <c r="W483" s="29"/>
      <c r="X483" s="29"/>
      <c r="Y483" s="29"/>
      <c r="Z483" s="29"/>
      <c r="AA483" s="29"/>
      <c r="AB483" s="29"/>
      <c r="AC483" s="29"/>
      <c r="AD483" s="29"/>
      <c r="AE483" s="29"/>
      <c r="AR483" s="171" t="s">
        <v>265</v>
      </c>
      <c r="AT483" s="171" t="s">
        <v>199</v>
      </c>
      <c r="AU483" s="171" t="s">
        <v>204</v>
      </c>
      <c r="AY483" s="14" t="s">
        <v>196</v>
      </c>
      <c r="BE483" s="172">
        <f t="shared" si="144"/>
        <v>0</v>
      </c>
      <c r="BF483" s="172">
        <f t="shared" si="145"/>
        <v>0</v>
      </c>
      <c r="BG483" s="172">
        <f t="shared" si="146"/>
        <v>0</v>
      </c>
      <c r="BH483" s="172">
        <f t="shared" si="147"/>
        <v>0</v>
      </c>
      <c r="BI483" s="172">
        <f t="shared" si="148"/>
        <v>0</v>
      </c>
      <c r="BJ483" s="14" t="s">
        <v>204</v>
      </c>
      <c r="BK483" s="172">
        <f t="shared" si="149"/>
        <v>0</v>
      </c>
      <c r="BL483" s="14" t="s">
        <v>265</v>
      </c>
      <c r="BM483" s="171" t="s">
        <v>1091</v>
      </c>
    </row>
    <row r="484" spans="1:65" s="2" customFormat="1" ht="16.5" customHeight="1">
      <c r="A484" s="29"/>
      <c r="B484" s="158"/>
      <c r="C484" s="159" t="s">
        <v>1927</v>
      </c>
      <c r="D484" s="159" t="s">
        <v>199</v>
      </c>
      <c r="E484" s="160" t="s">
        <v>1093</v>
      </c>
      <c r="F484" s="161" t="s">
        <v>1094</v>
      </c>
      <c r="G484" s="162" t="s">
        <v>208</v>
      </c>
      <c r="H484" s="163">
        <v>4</v>
      </c>
      <c r="I484" s="164"/>
      <c r="J484" s="165">
        <f t="shared" si="140"/>
        <v>0</v>
      </c>
      <c r="K484" s="166"/>
      <c r="L484" s="30"/>
      <c r="M484" s="167" t="s">
        <v>1</v>
      </c>
      <c r="N484" s="168" t="s">
        <v>45</v>
      </c>
      <c r="O484" s="55"/>
      <c r="P484" s="169">
        <f t="shared" si="141"/>
        <v>0</v>
      </c>
      <c r="Q484" s="169">
        <v>0</v>
      </c>
      <c r="R484" s="169">
        <f t="shared" si="142"/>
        <v>0</v>
      </c>
      <c r="S484" s="169">
        <v>3.1199999999999999E-3</v>
      </c>
      <c r="T484" s="170">
        <f t="shared" si="143"/>
        <v>1.248E-2</v>
      </c>
      <c r="U484" s="29"/>
      <c r="V484" s="29"/>
      <c r="W484" s="29"/>
      <c r="X484" s="29"/>
      <c r="Y484" s="29"/>
      <c r="Z484" s="29"/>
      <c r="AA484" s="29"/>
      <c r="AB484" s="29"/>
      <c r="AC484" s="29"/>
      <c r="AD484" s="29"/>
      <c r="AE484" s="29"/>
      <c r="AR484" s="171" t="s">
        <v>265</v>
      </c>
      <c r="AT484" s="171" t="s">
        <v>199</v>
      </c>
      <c r="AU484" s="171" t="s">
        <v>204</v>
      </c>
      <c r="AY484" s="14" t="s">
        <v>196</v>
      </c>
      <c r="BE484" s="172">
        <f t="shared" si="144"/>
        <v>0</v>
      </c>
      <c r="BF484" s="172">
        <f t="shared" si="145"/>
        <v>0</v>
      </c>
      <c r="BG484" s="172">
        <f t="shared" si="146"/>
        <v>0</v>
      </c>
      <c r="BH484" s="172">
        <f t="shared" si="147"/>
        <v>0</v>
      </c>
      <c r="BI484" s="172">
        <f t="shared" si="148"/>
        <v>0</v>
      </c>
      <c r="BJ484" s="14" t="s">
        <v>204</v>
      </c>
      <c r="BK484" s="172">
        <f t="shared" si="149"/>
        <v>0</v>
      </c>
      <c r="BL484" s="14" t="s">
        <v>265</v>
      </c>
      <c r="BM484" s="171" t="s">
        <v>1928</v>
      </c>
    </row>
    <row r="485" spans="1:65" s="2" customFormat="1" ht="16.5" customHeight="1">
      <c r="A485" s="29"/>
      <c r="B485" s="158"/>
      <c r="C485" s="159" t="s">
        <v>1929</v>
      </c>
      <c r="D485" s="159" t="s">
        <v>199</v>
      </c>
      <c r="E485" s="160" t="s">
        <v>1097</v>
      </c>
      <c r="F485" s="161" t="s">
        <v>1098</v>
      </c>
      <c r="G485" s="162" t="s">
        <v>222</v>
      </c>
      <c r="H485" s="163">
        <v>531</v>
      </c>
      <c r="I485" s="164"/>
      <c r="J485" s="165">
        <f t="shared" si="140"/>
        <v>0</v>
      </c>
      <c r="K485" s="166"/>
      <c r="L485" s="30"/>
      <c r="M485" s="167" t="s">
        <v>1</v>
      </c>
      <c r="N485" s="168" t="s">
        <v>45</v>
      </c>
      <c r="O485" s="55"/>
      <c r="P485" s="169">
        <f t="shared" si="141"/>
        <v>0</v>
      </c>
      <c r="Q485" s="169">
        <v>0</v>
      </c>
      <c r="R485" s="169">
        <f t="shared" si="142"/>
        <v>0</v>
      </c>
      <c r="S485" s="169">
        <v>1.91E-3</v>
      </c>
      <c r="T485" s="170">
        <f t="shared" si="143"/>
        <v>1.0142100000000001</v>
      </c>
      <c r="U485" s="29"/>
      <c r="V485" s="29"/>
      <c r="W485" s="29"/>
      <c r="X485" s="29"/>
      <c r="Y485" s="29"/>
      <c r="Z485" s="29"/>
      <c r="AA485" s="29"/>
      <c r="AB485" s="29"/>
      <c r="AC485" s="29"/>
      <c r="AD485" s="29"/>
      <c r="AE485" s="29"/>
      <c r="AR485" s="171" t="s">
        <v>265</v>
      </c>
      <c r="AT485" s="171" t="s">
        <v>199</v>
      </c>
      <c r="AU485" s="171" t="s">
        <v>204</v>
      </c>
      <c r="AY485" s="14" t="s">
        <v>196</v>
      </c>
      <c r="BE485" s="172">
        <f t="shared" si="144"/>
        <v>0</v>
      </c>
      <c r="BF485" s="172">
        <f t="shared" si="145"/>
        <v>0</v>
      </c>
      <c r="BG485" s="172">
        <f t="shared" si="146"/>
        <v>0</v>
      </c>
      <c r="BH485" s="172">
        <f t="shared" si="147"/>
        <v>0</v>
      </c>
      <c r="BI485" s="172">
        <f t="shared" si="148"/>
        <v>0</v>
      </c>
      <c r="BJ485" s="14" t="s">
        <v>204</v>
      </c>
      <c r="BK485" s="172">
        <f t="shared" si="149"/>
        <v>0</v>
      </c>
      <c r="BL485" s="14" t="s">
        <v>265</v>
      </c>
      <c r="BM485" s="171" t="s">
        <v>1099</v>
      </c>
    </row>
    <row r="486" spans="1:65" s="2" customFormat="1" ht="16.5" customHeight="1">
      <c r="A486" s="29"/>
      <c r="B486" s="158"/>
      <c r="C486" s="159" t="s">
        <v>1930</v>
      </c>
      <c r="D486" s="159" t="s">
        <v>199</v>
      </c>
      <c r="E486" s="160" t="s">
        <v>1101</v>
      </c>
      <c r="F486" s="161" t="s">
        <v>1102</v>
      </c>
      <c r="G486" s="162" t="s">
        <v>222</v>
      </c>
      <c r="H486" s="163">
        <v>702.85</v>
      </c>
      <c r="I486" s="164"/>
      <c r="J486" s="165">
        <f t="shared" si="140"/>
        <v>0</v>
      </c>
      <c r="K486" s="166"/>
      <c r="L486" s="30"/>
      <c r="M486" s="167" t="s">
        <v>1</v>
      </c>
      <c r="N486" s="168" t="s">
        <v>45</v>
      </c>
      <c r="O486" s="55"/>
      <c r="P486" s="169">
        <f t="shared" si="141"/>
        <v>0</v>
      </c>
      <c r="Q486" s="169">
        <v>0</v>
      </c>
      <c r="R486" s="169">
        <f t="shared" si="142"/>
        <v>0</v>
      </c>
      <c r="S486" s="169">
        <v>1.67E-3</v>
      </c>
      <c r="T486" s="170">
        <f t="shared" si="143"/>
        <v>1.1737595000000001</v>
      </c>
      <c r="U486" s="29"/>
      <c r="V486" s="29"/>
      <c r="W486" s="29"/>
      <c r="X486" s="29"/>
      <c r="Y486" s="29"/>
      <c r="Z486" s="29"/>
      <c r="AA486" s="29"/>
      <c r="AB486" s="29"/>
      <c r="AC486" s="29"/>
      <c r="AD486" s="29"/>
      <c r="AE486" s="29"/>
      <c r="AR486" s="171" t="s">
        <v>265</v>
      </c>
      <c r="AT486" s="171" t="s">
        <v>199</v>
      </c>
      <c r="AU486" s="171" t="s">
        <v>204</v>
      </c>
      <c r="AY486" s="14" t="s">
        <v>196</v>
      </c>
      <c r="BE486" s="172">
        <f t="shared" si="144"/>
        <v>0</v>
      </c>
      <c r="BF486" s="172">
        <f t="shared" si="145"/>
        <v>0</v>
      </c>
      <c r="BG486" s="172">
        <f t="shared" si="146"/>
        <v>0</v>
      </c>
      <c r="BH486" s="172">
        <f t="shared" si="147"/>
        <v>0</v>
      </c>
      <c r="BI486" s="172">
        <f t="shared" si="148"/>
        <v>0</v>
      </c>
      <c r="BJ486" s="14" t="s">
        <v>204</v>
      </c>
      <c r="BK486" s="172">
        <f t="shared" si="149"/>
        <v>0</v>
      </c>
      <c r="BL486" s="14" t="s">
        <v>265</v>
      </c>
      <c r="BM486" s="171" t="s">
        <v>1103</v>
      </c>
    </row>
    <row r="487" spans="1:65" s="2" customFormat="1" ht="16.5" customHeight="1">
      <c r="A487" s="29"/>
      <c r="B487" s="158"/>
      <c r="C487" s="159" t="s">
        <v>1931</v>
      </c>
      <c r="D487" s="159" t="s">
        <v>199</v>
      </c>
      <c r="E487" s="160" t="s">
        <v>1105</v>
      </c>
      <c r="F487" s="161" t="s">
        <v>1106</v>
      </c>
      <c r="G487" s="162" t="s">
        <v>222</v>
      </c>
      <c r="H487" s="163">
        <v>98.1</v>
      </c>
      <c r="I487" s="164"/>
      <c r="J487" s="165">
        <f t="shared" si="140"/>
        <v>0</v>
      </c>
      <c r="K487" s="166"/>
      <c r="L487" s="30"/>
      <c r="M487" s="167" t="s">
        <v>1</v>
      </c>
      <c r="N487" s="168" t="s">
        <v>45</v>
      </c>
      <c r="O487" s="55"/>
      <c r="P487" s="169">
        <f t="shared" si="141"/>
        <v>0</v>
      </c>
      <c r="Q487" s="169">
        <v>0</v>
      </c>
      <c r="R487" s="169">
        <f t="shared" si="142"/>
        <v>0</v>
      </c>
      <c r="S487" s="169">
        <v>1.75E-3</v>
      </c>
      <c r="T487" s="170">
        <f t="shared" si="143"/>
        <v>0.17167499999999999</v>
      </c>
      <c r="U487" s="29"/>
      <c r="V487" s="29"/>
      <c r="W487" s="29"/>
      <c r="X487" s="29"/>
      <c r="Y487" s="29"/>
      <c r="Z487" s="29"/>
      <c r="AA487" s="29"/>
      <c r="AB487" s="29"/>
      <c r="AC487" s="29"/>
      <c r="AD487" s="29"/>
      <c r="AE487" s="29"/>
      <c r="AR487" s="171" t="s">
        <v>265</v>
      </c>
      <c r="AT487" s="171" t="s">
        <v>199</v>
      </c>
      <c r="AU487" s="171" t="s">
        <v>204</v>
      </c>
      <c r="AY487" s="14" t="s">
        <v>196</v>
      </c>
      <c r="BE487" s="172">
        <f t="shared" si="144"/>
        <v>0</v>
      </c>
      <c r="BF487" s="172">
        <f t="shared" si="145"/>
        <v>0</v>
      </c>
      <c r="BG487" s="172">
        <f t="shared" si="146"/>
        <v>0</v>
      </c>
      <c r="BH487" s="172">
        <f t="shared" si="147"/>
        <v>0</v>
      </c>
      <c r="BI487" s="172">
        <f t="shared" si="148"/>
        <v>0</v>
      </c>
      <c r="BJ487" s="14" t="s">
        <v>204</v>
      </c>
      <c r="BK487" s="172">
        <f t="shared" si="149"/>
        <v>0</v>
      </c>
      <c r="BL487" s="14" t="s">
        <v>265</v>
      </c>
      <c r="BM487" s="171" t="s">
        <v>1107</v>
      </c>
    </row>
    <row r="488" spans="1:65" s="2" customFormat="1" ht="16.5" customHeight="1">
      <c r="A488" s="29"/>
      <c r="B488" s="158"/>
      <c r="C488" s="159" t="s">
        <v>1932</v>
      </c>
      <c r="D488" s="159" t="s">
        <v>199</v>
      </c>
      <c r="E488" s="160" t="s">
        <v>1109</v>
      </c>
      <c r="F488" s="161" t="s">
        <v>1110</v>
      </c>
      <c r="G488" s="162" t="s">
        <v>512</v>
      </c>
      <c r="H488" s="163">
        <v>43</v>
      </c>
      <c r="I488" s="164"/>
      <c r="J488" s="165">
        <f t="shared" si="140"/>
        <v>0</v>
      </c>
      <c r="K488" s="166"/>
      <c r="L488" s="30"/>
      <c r="M488" s="167" t="s">
        <v>1</v>
      </c>
      <c r="N488" s="168" t="s">
        <v>45</v>
      </c>
      <c r="O488" s="55"/>
      <c r="P488" s="169">
        <f t="shared" si="141"/>
        <v>0</v>
      </c>
      <c r="Q488" s="169">
        <v>0</v>
      </c>
      <c r="R488" s="169">
        <f t="shared" si="142"/>
        <v>0</v>
      </c>
      <c r="S488" s="169">
        <v>1.8799999999999999E-3</v>
      </c>
      <c r="T488" s="170">
        <f t="shared" si="143"/>
        <v>8.0839999999999995E-2</v>
      </c>
      <c r="U488" s="29"/>
      <c r="V488" s="29"/>
      <c r="W488" s="29"/>
      <c r="X488" s="29"/>
      <c r="Y488" s="29"/>
      <c r="Z488" s="29"/>
      <c r="AA488" s="29"/>
      <c r="AB488" s="29"/>
      <c r="AC488" s="29"/>
      <c r="AD488" s="29"/>
      <c r="AE488" s="29"/>
      <c r="AR488" s="171" t="s">
        <v>265</v>
      </c>
      <c r="AT488" s="171" t="s">
        <v>199</v>
      </c>
      <c r="AU488" s="171" t="s">
        <v>204</v>
      </c>
      <c r="AY488" s="14" t="s">
        <v>196</v>
      </c>
      <c r="BE488" s="172">
        <f t="shared" si="144"/>
        <v>0</v>
      </c>
      <c r="BF488" s="172">
        <f t="shared" si="145"/>
        <v>0</v>
      </c>
      <c r="BG488" s="172">
        <f t="shared" si="146"/>
        <v>0</v>
      </c>
      <c r="BH488" s="172">
        <f t="shared" si="147"/>
        <v>0</v>
      </c>
      <c r="BI488" s="172">
        <f t="shared" si="148"/>
        <v>0</v>
      </c>
      <c r="BJ488" s="14" t="s">
        <v>204</v>
      </c>
      <c r="BK488" s="172">
        <f t="shared" si="149"/>
        <v>0</v>
      </c>
      <c r="BL488" s="14" t="s">
        <v>265</v>
      </c>
      <c r="BM488" s="171" t="s">
        <v>1111</v>
      </c>
    </row>
    <row r="489" spans="1:65" s="2" customFormat="1" ht="16.5" customHeight="1">
      <c r="A489" s="29"/>
      <c r="B489" s="158"/>
      <c r="C489" s="159" t="s">
        <v>1933</v>
      </c>
      <c r="D489" s="159" t="s">
        <v>199</v>
      </c>
      <c r="E489" s="160" t="s">
        <v>1113</v>
      </c>
      <c r="F489" s="161" t="s">
        <v>1114</v>
      </c>
      <c r="G489" s="162" t="s">
        <v>222</v>
      </c>
      <c r="H489" s="163">
        <v>11</v>
      </c>
      <c r="I489" s="164"/>
      <c r="J489" s="165">
        <f t="shared" si="140"/>
        <v>0</v>
      </c>
      <c r="K489" s="166"/>
      <c r="L489" s="30"/>
      <c r="M489" s="167" t="s">
        <v>1</v>
      </c>
      <c r="N489" s="168" t="s">
        <v>45</v>
      </c>
      <c r="O489" s="55"/>
      <c r="P489" s="169">
        <f t="shared" si="141"/>
        <v>0</v>
      </c>
      <c r="Q489" s="169">
        <v>0</v>
      </c>
      <c r="R489" s="169">
        <f t="shared" si="142"/>
        <v>0</v>
      </c>
      <c r="S489" s="169">
        <v>2.5999999999999999E-3</v>
      </c>
      <c r="T489" s="170">
        <f t="shared" si="143"/>
        <v>2.86E-2</v>
      </c>
      <c r="U489" s="29"/>
      <c r="V489" s="29"/>
      <c r="W489" s="29"/>
      <c r="X489" s="29"/>
      <c r="Y489" s="29"/>
      <c r="Z489" s="29"/>
      <c r="AA489" s="29"/>
      <c r="AB489" s="29"/>
      <c r="AC489" s="29"/>
      <c r="AD489" s="29"/>
      <c r="AE489" s="29"/>
      <c r="AR489" s="171" t="s">
        <v>265</v>
      </c>
      <c r="AT489" s="171" t="s">
        <v>199</v>
      </c>
      <c r="AU489" s="171" t="s">
        <v>204</v>
      </c>
      <c r="AY489" s="14" t="s">
        <v>196</v>
      </c>
      <c r="BE489" s="172">
        <f t="shared" si="144"/>
        <v>0</v>
      </c>
      <c r="BF489" s="172">
        <f t="shared" si="145"/>
        <v>0</v>
      </c>
      <c r="BG489" s="172">
        <f t="shared" si="146"/>
        <v>0</v>
      </c>
      <c r="BH489" s="172">
        <f t="shared" si="147"/>
        <v>0</v>
      </c>
      <c r="BI489" s="172">
        <f t="shared" si="148"/>
        <v>0</v>
      </c>
      <c r="BJ489" s="14" t="s">
        <v>204</v>
      </c>
      <c r="BK489" s="172">
        <f t="shared" si="149"/>
        <v>0</v>
      </c>
      <c r="BL489" s="14" t="s">
        <v>265</v>
      </c>
      <c r="BM489" s="171" t="s">
        <v>1115</v>
      </c>
    </row>
    <row r="490" spans="1:65" s="2" customFormat="1" ht="16.5" customHeight="1">
      <c r="A490" s="29"/>
      <c r="B490" s="158"/>
      <c r="C490" s="159" t="s">
        <v>1934</v>
      </c>
      <c r="D490" s="159" t="s">
        <v>199</v>
      </c>
      <c r="E490" s="160" t="s">
        <v>1117</v>
      </c>
      <c r="F490" s="161" t="s">
        <v>1118</v>
      </c>
      <c r="G490" s="162" t="s">
        <v>222</v>
      </c>
      <c r="H490" s="163">
        <v>10.5</v>
      </c>
      <c r="I490" s="164"/>
      <c r="J490" s="165">
        <f t="shared" si="140"/>
        <v>0</v>
      </c>
      <c r="K490" s="166"/>
      <c r="L490" s="30"/>
      <c r="M490" s="167" t="s">
        <v>1</v>
      </c>
      <c r="N490" s="168" t="s">
        <v>45</v>
      </c>
      <c r="O490" s="55"/>
      <c r="P490" s="169">
        <f t="shared" si="141"/>
        <v>0</v>
      </c>
      <c r="Q490" s="169">
        <v>0</v>
      </c>
      <c r="R490" s="169">
        <f t="shared" si="142"/>
        <v>0</v>
      </c>
      <c r="S490" s="169">
        <v>3.9399999999999999E-3</v>
      </c>
      <c r="T490" s="170">
        <f t="shared" si="143"/>
        <v>4.1369999999999997E-2</v>
      </c>
      <c r="U490" s="29"/>
      <c r="V490" s="29"/>
      <c r="W490" s="29"/>
      <c r="X490" s="29"/>
      <c r="Y490" s="29"/>
      <c r="Z490" s="29"/>
      <c r="AA490" s="29"/>
      <c r="AB490" s="29"/>
      <c r="AC490" s="29"/>
      <c r="AD490" s="29"/>
      <c r="AE490" s="29"/>
      <c r="AR490" s="171" t="s">
        <v>265</v>
      </c>
      <c r="AT490" s="171" t="s">
        <v>199</v>
      </c>
      <c r="AU490" s="171" t="s">
        <v>204</v>
      </c>
      <c r="AY490" s="14" t="s">
        <v>196</v>
      </c>
      <c r="BE490" s="172">
        <f t="shared" si="144"/>
        <v>0</v>
      </c>
      <c r="BF490" s="172">
        <f t="shared" si="145"/>
        <v>0</v>
      </c>
      <c r="BG490" s="172">
        <f t="shared" si="146"/>
        <v>0</v>
      </c>
      <c r="BH490" s="172">
        <f t="shared" si="147"/>
        <v>0</v>
      </c>
      <c r="BI490" s="172">
        <f t="shared" si="148"/>
        <v>0</v>
      </c>
      <c r="BJ490" s="14" t="s">
        <v>204</v>
      </c>
      <c r="BK490" s="172">
        <f t="shared" si="149"/>
        <v>0</v>
      </c>
      <c r="BL490" s="14" t="s">
        <v>265</v>
      </c>
      <c r="BM490" s="171" t="s">
        <v>1119</v>
      </c>
    </row>
    <row r="491" spans="1:65" s="2" customFormat="1" ht="16.5" customHeight="1">
      <c r="A491" s="29"/>
      <c r="B491" s="158"/>
      <c r="C491" s="159" t="s">
        <v>1935</v>
      </c>
      <c r="D491" s="159" t="s">
        <v>199</v>
      </c>
      <c r="E491" s="160" t="s">
        <v>1125</v>
      </c>
      <c r="F491" s="161" t="s">
        <v>1126</v>
      </c>
      <c r="G491" s="162" t="s">
        <v>208</v>
      </c>
      <c r="H491" s="163">
        <v>4</v>
      </c>
      <c r="I491" s="164"/>
      <c r="J491" s="165">
        <f t="shared" si="140"/>
        <v>0</v>
      </c>
      <c r="K491" s="166"/>
      <c r="L491" s="30"/>
      <c r="M491" s="167" t="s">
        <v>1</v>
      </c>
      <c r="N491" s="168" t="s">
        <v>45</v>
      </c>
      <c r="O491" s="55"/>
      <c r="P491" s="169">
        <f t="shared" si="141"/>
        <v>0</v>
      </c>
      <c r="Q491" s="169">
        <v>0</v>
      </c>
      <c r="R491" s="169">
        <f t="shared" si="142"/>
        <v>0</v>
      </c>
      <c r="S491" s="169">
        <v>0</v>
      </c>
      <c r="T491" s="170">
        <f t="shared" si="143"/>
        <v>0</v>
      </c>
      <c r="U491" s="29"/>
      <c r="V491" s="29"/>
      <c r="W491" s="29"/>
      <c r="X491" s="29"/>
      <c r="Y491" s="29"/>
      <c r="Z491" s="29"/>
      <c r="AA491" s="29"/>
      <c r="AB491" s="29"/>
      <c r="AC491" s="29"/>
      <c r="AD491" s="29"/>
      <c r="AE491" s="29"/>
      <c r="AR491" s="171" t="s">
        <v>265</v>
      </c>
      <c r="AT491" s="171" t="s">
        <v>199</v>
      </c>
      <c r="AU491" s="171" t="s">
        <v>204</v>
      </c>
      <c r="AY491" s="14" t="s">
        <v>196</v>
      </c>
      <c r="BE491" s="172">
        <f t="shared" si="144"/>
        <v>0</v>
      </c>
      <c r="BF491" s="172">
        <f t="shared" si="145"/>
        <v>0</v>
      </c>
      <c r="BG491" s="172">
        <f t="shared" si="146"/>
        <v>0</v>
      </c>
      <c r="BH491" s="172">
        <f t="shared" si="147"/>
        <v>0</v>
      </c>
      <c r="BI491" s="172">
        <f t="shared" si="148"/>
        <v>0</v>
      </c>
      <c r="BJ491" s="14" t="s">
        <v>204</v>
      </c>
      <c r="BK491" s="172">
        <f t="shared" si="149"/>
        <v>0</v>
      </c>
      <c r="BL491" s="14" t="s">
        <v>265</v>
      </c>
      <c r="BM491" s="171" t="s">
        <v>1936</v>
      </c>
    </row>
    <row r="492" spans="1:65" s="2" customFormat="1" ht="16.5" customHeight="1">
      <c r="A492" s="29"/>
      <c r="B492" s="158"/>
      <c r="C492" s="159" t="s">
        <v>1937</v>
      </c>
      <c r="D492" s="159" t="s">
        <v>199</v>
      </c>
      <c r="E492" s="160" t="s">
        <v>1129</v>
      </c>
      <c r="F492" s="161" t="s">
        <v>1130</v>
      </c>
      <c r="G492" s="162" t="s">
        <v>222</v>
      </c>
      <c r="H492" s="163">
        <v>260.10000000000002</v>
      </c>
      <c r="I492" s="164"/>
      <c r="J492" s="165">
        <f t="shared" si="140"/>
        <v>0</v>
      </c>
      <c r="K492" s="166"/>
      <c r="L492" s="30"/>
      <c r="M492" s="167" t="s">
        <v>1</v>
      </c>
      <c r="N492" s="168" t="s">
        <v>45</v>
      </c>
      <c r="O492" s="55"/>
      <c r="P492" s="169">
        <f t="shared" si="141"/>
        <v>0</v>
      </c>
      <c r="Q492" s="169">
        <v>5.9100000000000003E-3</v>
      </c>
      <c r="R492" s="169">
        <f t="shared" si="142"/>
        <v>1.5371910000000002</v>
      </c>
      <c r="S492" s="169">
        <v>0</v>
      </c>
      <c r="T492" s="170">
        <f t="shared" si="143"/>
        <v>0</v>
      </c>
      <c r="U492" s="29"/>
      <c r="V492" s="29"/>
      <c r="W492" s="29"/>
      <c r="X492" s="29"/>
      <c r="Y492" s="29"/>
      <c r="Z492" s="29"/>
      <c r="AA492" s="29"/>
      <c r="AB492" s="29"/>
      <c r="AC492" s="29"/>
      <c r="AD492" s="29"/>
      <c r="AE492" s="29"/>
      <c r="AR492" s="171" t="s">
        <v>265</v>
      </c>
      <c r="AT492" s="171" t="s">
        <v>199</v>
      </c>
      <c r="AU492" s="171" t="s">
        <v>204</v>
      </c>
      <c r="AY492" s="14" t="s">
        <v>196</v>
      </c>
      <c r="BE492" s="172">
        <f t="shared" si="144"/>
        <v>0</v>
      </c>
      <c r="BF492" s="172">
        <f t="shared" si="145"/>
        <v>0</v>
      </c>
      <c r="BG492" s="172">
        <f t="shared" si="146"/>
        <v>0</v>
      </c>
      <c r="BH492" s="172">
        <f t="shared" si="147"/>
        <v>0</v>
      </c>
      <c r="BI492" s="172">
        <f t="shared" si="148"/>
        <v>0</v>
      </c>
      <c r="BJ492" s="14" t="s">
        <v>204</v>
      </c>
      <c r="BK492" s="172">
        <f t="shared" si="149"/>
        <v>0</v>
      </c>
      <c r="BL492" s="14" t="s">
        <v>265</v>
      </c>
      <c r="BM492" s="171" t="s">
        <v>1938</v>
      </c>
    </row>
    <row r="493" spans="1:65" s="2" customFormat="1" ht="16.5" customHeight="1">
      <c r="A493" s="29"/>
      <c r="B493" s="158"/>
      <c r="C493" s="159" t="s">
        <v>1939</v>
      </c>
      <c r="D493" s="159" t="s">
        <v>199</v>
      </c>
      <c r="E493" s="160" t="s">
        <v>1133</v>
      </c>
      <c r="F493" s="161" t="s">
        <v>1134</v>
      </c>
      <c r="G493" s="162" t="s">
        <v>222</v>
      </c>
      <c r="H493" s="163">
        <v>146.05000000000001</v>
      </c>
      <c r="I493" s="164"/>
      <c r="J493" s="165">
        <f t="shared" si="140"/>
        <v>0</v>
      </c>
      <c r="K493" s="166"/>
      <c r="L493" s="30"/>
      <c r="M493" s="167" t="s">
        <v>1</v>
      </c>
      <c r="N493" s="168" t="s">
        <v>45</v>
      </c>
      <c r="O493" s="55"/>
      <c r="P493" s="169">
        <f t="shared" si="141"/>
        <v>0</v>
      </c>
      <c r="Q493" s="169">
        <v>3.5799999999999998E-3</v>
      </c>
      <c r="R493" s="169">
        <f t="shared" si="142"/>
        <v>0.52285900000000007</v>
      </c>
      <c r="S493" s="169">
        <v>0</v>
      </c>
      <c r="T493" s="170">
        <f t="shared" si="143"/>
        <v>0</v>
      </c>
      <c r="U493" s="29"/>
      <c r="V493" s="29"/>
      <c r="W493" s="29"/>
      <c r="X493" s="29"/>
      <c r="Y493" s="29"/>
      <c r="Z493" s="29"/>
      <c r="AA493" s="29"/>
      <c r="AB493" s="29"/>
      <c r="AC493" s="29"/>
      <c r="AD493" s="29"/>
      <c r="AE493" s="29"/>
      <c r="AR493" s="171" t="s">
        <v>265</v>
      </c>
      <c r="AT493" s="171" t="s">
        <v>199</v>
      </c>
      <c r="AU493" s="171" t="s">
        <v>204</v>
      </c>
      <c r="AY493" s="14" t="s">
        <v>196</v>
      </c>
      <c r="BE493" s="172">
        <f t="shared" si="144"/>
        <v>0</v>
      </c>
      <c r="BF493" s="172">
        <f t="shared" si="145"/>
        <v>0</v>
      </c>
      <c r="BG493" s="172">
        <f t="shared" si="146"/>
        <v>0</v>
      </c>
      <c r="BH493" s="172">
        <f t="shared" si="147"/>
        <v>0</v>
      </c>
      <c r="BI493" s="172">
        <f t="shared" si="148"/>
        <v>0</v>
      </c>
      <c r="BJ493" s="14" t="s">
        <v>204</v>
      </c>
      <c r="BK493" s="172">
        <f t="shared" si="149"/>
        <v>0</v>
      </c>
      <c r="BL493" s="14" t="s">
        <v>265</v>
      </c>
      <c r="BM493" s="171" t="s">
        <v>1940</v>
      </c>
    </row>
    <row r="494" spans="1:65" s="2" customFormat="1" ht="16.5" customHeight="1">
      <c r="A494" s="29"/>
      <c r="B494" s="158"/>
      <c r="C494" s="159" t="s">
        <v>1941</v>
      </c>
      <c r="D494" s="159" t="s">
        <v>199</v>
      </c>
      <c r="E494" s="160" t="s">
        <v>1137</v>
      </c>
      <c r="F494" s="161" t="s">
        <v>1138</v>
      </c>
      <c r="G494" s="162" t="s">
        <v>222</v>
      </c>
      <c r="H494" s="163">
        <v>532.96</v>
      </c>
      <c r="I494" s="164"/>
      <c r="J494" s="165">
        <f t="shared" si="140"/>
        <v>0</v>
      </c>
      <c r="K494" s="166"/>
      <c r="L494" s="30"/>
      <c r="M494" s="167" t="s">
        <v>1</v>
      </c>
      <c r="N494" s="168" t="s">
        <v>45</v>
      </c>
      <c r="O494" s="55"/>
      <c r="P494" s="169">
        <f t="shared" si="141"/>
        <v>0</v>
      </c>
      <c r="Q494" s="169">
        <v>5.3499999999999997E-3</v>
      </c>
      <c r="R494" s="169">
        <f t="shared" si="142"/>
        <v>2.8513359999999999</v>
      </c>
      <c r="S494" s="169">
        <v>0</v>
      </c>
      <c r="T494" s="170">
        <f t="shared" si="143"/>
        <v>0</v>
      </c>
      <c r="U494" s="29"/>
      <c r="V494" s="29"/>
      <c r="W494" s="29"/>
      <c r="X494" s="29"/>
      <c r="Y494" s="29"/>
      <c r="Z494" s="29"/>
      <c r="AA494" s="29"/>
      <c r="AB494" s="29"/>
      <c r="AC494" s="29"/>
      <c r="AD494" s="29"/>
      <c r="AE494" s="29"/>
      <c r="AR494" s="171" t="s">
        <v>265</v>
      </c>
      <c r="AT494" s="171" t="s">
        <v>199</v>
      </c>
      <c r="AU494" s="171" t="s">
        <v>204</v>
      </c>
      <c r="AY494" s="14" t="s">
        <v>196</v>
      </c>
      <c r="BE494" s="172">
        <f t="shared" si="144"/>
        <v>0</v>
      </c>
      <c r="BF494" s="172">
        <f t="shared" si="145"/>
        <v>0</v>
      </c>
      <c r="BG494" s="172">
        <f t="shared" si="146"/>
        <v>0</v>
      </c>
      <c r="BH494" s="172">
        <f t="shared" si="147"/>
        <v>0</v>
      </c>
      <c r="BI494" s="172">
        <f t="shared" si="148"/>
        <v>0</v>
      </c>
      <c r="BJ494" s="14" t="s">
        <v>204</v>
      </c>
      <c r="BK494" s="172">
        <f t="shared" si="149"/>
        <v>0</v>
      </c>
      <c r="BL494" s="14" t="s">
        <v>265</v>
      </c>
      <c r="BM494" s="171" t="s">
        <v>1942</v>
      </c>
    </row>
    <row r="495" spans="1:65" s="2" customFormat="1" ht="16.5" customHeight="1">
      <c r="A495" s="29"/>
      <c r="B495" s="158"/>
      <c r="C495" s="159" t="s">
        <v>1943</v>
      </c>
      <c r="D495" s="159" t="s">
        <v>199</v>
      </c>
      <c r="E495" s="160" t="s">
        <v>1944</v>
      </c>
      <c r="F495" s="161" t="s">
        <v>1945</v>
      </c>
      <c r="G495" s="162" t="s">
        <v>222</v>
      </c>
      <c r="H495" s="163">
        <v>90</v>
      </c>
      <c r="I495" s="164"/>
      <c r="J495" s="165">
        <f t="shared" si="140"/>
        <v>0</v>
      </c>
      <c r="K495" s="166"/>
      <c r="L495" s="30"/>
      <c r="M495" s="167" t="s">
        <v>1</v>
      </c>
      <c r="N495" s="168" t="s">
        <v>45</v>
      </c>
      <c r="O495" s="55"/>
      <c r="P495" s="169">
        <f t="shared" si="141"/>
        <v>0</v>
      </c>
      <c r="Q495" s="169">
        <v>2.9099999999999998E-3</v>
      </c>
      <c r="R495" s="169">
        <f t="shared" si="142"/>
        <v>0.26189999999999997</v>
      </c>
      <c r="S495" s="169">
        <v>0</v>
      </c>
      <c r="T495" s="170">
        <f t="shared" si="143"/>
        <v>0</v>
      </c>
      <c r="U495" s="29"/>
      <c r="V495" s="29"/>
      <c r="W495" s="29"/>
      <c r="X495" s="29"/>
      <c r="Y495" s="29"/>
      <c r="Z495" s="29"/>
      <c r="AA495" s="29"/>
      <c r="AB495" s="29"/>
      <c r="AC495" s="29"/>
      <c r="AD495" s="29"/>
      <c r="AE495" s="29"/>
      <c r="AR495" s="171" t="s">
        <v>265</v>
      </c>
      <c r="AT495" s="171" t="s">
        <v>199</v>
      </c>
      <c r="AU495" s="171" t="s">
        <v>204</v>
      </c>
      <c r="AY495" s="14" t="s">
        <v>196</v>
      </c>
      <c r="BE495" s="172">
        <f t="shared" si="144"/>
        <v>0</v>
      </c>
      <c r="BF495" s="172">
        <f t="shared" si="145"/>
        <v>0</v>
      </c>
      <c r="BG495" s="172">
        <f t="shared" si="146"/>
        <v>0</v>
      </c>
      <c r="BH495" s="172">
        <f t="shared" si="147"/>
        <v>0</v>
      </c>
      <c r="BI495" s="172">
        <f t="shared" si="148"/>
        <v>0</v>
      </c>
      <c r="BJ495" s="14" t="s">
        <v>204</v>
      </c>
      <c r="BK495" s="172">
        <f t="shared" si="149"/>
        <v>0</v>
      </c>
      <c r="BL495" s="14" t="s">
        <v>265</v>
      </c>
      <c r="BM495" s="171" t="s">
        <v>1946</v>
      </c>
    </row>
    <row r="496" spans="1:65" s="2" customFormat="1" ht="16.5" customHeight="1">
      <c r="A496" s="29"/>
      <c r="B496" s="158"/>
      <c r="C496" s="159" t="s">
        <v>1947</v>
      </c>
      <c r="D496" s="159" t="s">
        <v>199</v>
      </c>
      <c r="E496" s="160" t="s">
        <v>1141</v>
      </c>
      <c r="F496" s="161" t="s">
        <v>1142</v>
      </c>
      <c r="G496" s="162" t="s">
        <v>512</v>
      </c>
      <c r="H496" s="163">
        <v>12</v>
      </c>
      <c r="I496" s="164"/>
      <c r="J496" s="165">
        <f t="shared" si="140"/>
        <v>0</v>
      </c>
      <c r="K496" s="166"/>
      <c r="L496" s="30"/>
      <c r="M496" s="167" t="s">
        <v>1</v>
      </c>
      <c r="N496" s="168" t="s">
        <v>45</v>
      </c>
      <c r="O496" s="55"/>
      <c r="P496" s="169">
        <f t="shared" si="141"/>
        <v>0</v>
      </c>
      <c r="Q496" s="169">
        <v>0</v>
      </c>
      <c r="R496" s="169">
        <f t="shared" si="142"/>
        <v>0</v>
      </c>
      <c r="S496" s="169">
        <v>0</v>
      </c>
      <c r="T496" s="170">
        <f t="shared" si="143"/>
        <v>0</v>
      </c>
      <c r="U496" s="29"/>
      <c r="V496" s="29"/>
      <c r="W496" s="29"/>
      <c r="X496" s="29"/>
      <c r="Y496" s="29"/>
      <c r="Z496" s="29"/>
      <c r="AA496" s="29"/>
      <c r="AB496" s="29"/>
      <c r="AC496" s="29"/>
      <c r="AD496" s="29"/>
      <c r="AE496" s="29"/>
      <c r="AR496" s="171" t="s">
        <v>265</v>
      </c>
      <c r="AT496" s="171" t="s">
        <v>199</v>
      </c>
      <c r="AU496" s="171" t="s">
        <v>204</v>
      </c>
      <c r="AY496" s="14" t="s">
        <v>196</v>
      </c>
      <c r="BE496" s="172">
        <f t="shared" si="144"/>
        <v>0</v>
      </c>
      <c r="BF496" s="172">
        <f t="shared" si="145"/>
        <v>0</v>
      </c>
      <c r="BG496" s="172">
        <f t="shared" si="146"/>
        <v>0</v>
      </c>
      <c r="BH496" s="172">
        <f t="shared" si="147"/>
        <v>0</v>
      </c>
      <c r="BI496" s="172">
        <f t="shared" si="148"/>
        <v>0</v>
      </c>
      <c r="BJ496" s="14" t="s">
        <v>204</v>
      </c>
      <c r="BK496" s="172">
        <f t="shared" si="149"/>
        <v>0</v>
      </c>
      <c r="BL496" s="14" t="s">
        <v>265</v>
      </c>
      <c r="BM496" s="171" t="s">
        <v>1948</v>
      </c>
    </row>
    <row r="497" spans="1:65" s="2" customFormat="1" ht="16.5" customHeight="1">
      <c r="A497" s="29"/>
      <c r="B497" s="158"/>
      <c r="C497" s="173" t="s">
        <v>1949</v>
      </c>
      <c r="D497" s="173" t="s">
        <v>214</v>
      </c>
      <c r="E497" s="174" t="s">
        <v>1145</v>
      </c>
      <c r="F497" s="175" t="s">
        <v>1146</v>
      </c>
      <c r="G497" s="176" t="s">
        <v>512</v>
      </c>
      <c r="H497" s="177">
        <v>12</v>
      </c>
      <c r="I497" s="178"/>
      <c r="J497" s="179">
        <f t="shared" si="140"/>
        <v>0</v>
      </c>
      <c r="K497" s="180"/>
      <c r="L497" s="181"/>
      <c r="M497" s="182" t="s">
        <v>1</v>
      </c>
      <c r="N497" s="183" t="s">
        <v>45</v>
      </c>
      <c r="O497" s="55"/>
      <c r="P497" s="169">
        <f t="shared" si="141"/>
        <v>0</v>
      </c>
      <c r="Q497" s="169">
        <v>5.5999999999999999E-3</v>
      </c>
      <c r="R497" s="169">
        <f t="shared" si="142"/>
        <v>6.7199999999999996E-2</v>
      </c>
      <c r="S497" s="169">
        <v>0</v>
      </c>
      <c r="T497" s="170">
        <f t="shared" si="143"/>
        <v>0</v>
      </c>
      <c r="U497" s="29"/>
      <c r="V497" s="29"/>
      <c r="W497" s="29"/>
      <c r="X497" s="29"/>
      <c r="Y497" s="29"/>
      <c r="Z497" s="29"/>
      <c r="AA497" s="29"/>
      <c r="AB497" s="29"/>
      <c r="AC497" s="29"/>
      <c r="AD497" s="29"/>
      <c r="AE497" s="29"/>
      <c r="AR497" s="171" t="s">
        <v>320</v>
      </c>
      <c r="AT497" s="171" t="s">
        <v>214</v>
      </c>
      <c r="AU497" s="171" t="s">
        <v>204</v>
      </c>
      <c r="AY497" s="14" t="s">
        <v>196</v>
      </c>
      <c r="BE497" s="172">
        <f t="shared" si="144"/>
        <v>0</v>
      </c>
      <c r="BF497" s="172">
        <f t="shared" si="145"/>
        <v>0</v>
      </c>
      <c r="BG497" s="172">
        <f t="shared" si="146"/>
        <v>0</v>
      </c>
      <c r="BH497" s="172">
        <f t="shared" si="147"/>
        <v>0</v>
      </c>
      <c r="BI497" s="172">
        <f t="shared" si="148"/>
        <v>0</v>
      </c>
      <c r="BJ497" s="14" t="s">
        <v>204</v>
      </c>
      <c r="BK497" s="172">
        <f t="shared" si="149"/>
        <v>0</v>
      </c>
      <c r="BL497" s="14" t="s">
        <v>265</v>
      </c>
      <c r="BM497" s="171" t="s">
        <v>1950</v>
      </c>
    </row>
    <row r="498" spans="1:65" s="2" customFormat="1" ht="16.5" customHeight="1">
      <c r="A498" s="29"/>
      <c r="B498" s="158"/>
      <c r="C498" s="159" t="s">
        <v>1951</v>
      </c>
      <c r="D498" s="159" t="s">
        <v>199</v>
      </c>
      <c r="E498" s="160" t="s">
        <v>1149</v>
      </c>
      <c r="F498" s="161" t="s">
        <v>1150</v>
      </c>
      <c r="G498" s="162" t="s">
        <v>222</v>
      </c>
      <c r="H498" s="163">
        <v>10</v>
      </c>
      <c r="I498" s="164"/>
      <c r="J498" s="165">
        <f t="shared" si="140"/>
        <v>0</v>
      </c>
      <c r="K498" s="166"/>
      <c r="L498" s="30"/>
      <c r="M498" s="167" t="s">
        <v>1</v>
      </c>
      <c r="N498" s="168" t="s">
        <v>45</v>
      </c>
      <c r="O498" s="55"/>
      <c r="P498" s="169">
        <f t="shared" si="141"/>
        <v>0</v>
      </c>
      <c r="Q498" s="169">
        <v>2.2799999999999999E-3</v>
      </c>
      <c r="R498" s="169">
        <f t="shared" si="142"/>
        <v>2.2800000000000001E-2</v>
      </c>
      <c r="S498" s="169">
        <v>0</v>
      </c>
      <c r="T498" s="170">
        <f t="shared" si="143"/>
        <v>0</v>
      </c>
      <c r="U498" s="29"/>
      <c r="V498" s="29"/>
      <c r="W498" s="29"/>
      <c r="X498" s="29"/>
      <c r="Y498" s="29"/>
      <c r="Z498" s="29"/>
      <c r="AA498" s="29"/>
      <c r="AB498" s="29"/>
      <c r="AC498" s="29"/>
      <c r="AD498" s="29"/>
      <c r="AE498" s="29"/>
      <c r="AR498" s="171" t="s">
        <v>265</v>
      </c>
      <c r="AT498" s="171" t="s">
        <v>199</v>
      </c>
      <c r="AU498" s="171" t="s">
        <v>204</v>
      </c>
      <c r="AY498" s="14" t="s">
        <v>196</v>
      </c>
      <c r="BE498" s="172">
        <f t="shared" si="144"/>
        <v>0</v>
      </c>
      <c r="BF498" s="172">
        <f t="shared" si="145"/>
        <v>0</v>
      </c>
      <c r="BG498" s="172">
        <f t="shared" si="146"/>
        <v>0</v>
      </c>
      <c r="BH498" s="172">
        <f t="shared" si="147"/>
        <v>0</v>
      </c>
      <c r="BI498" s="172">
        <f t="shared" si="148"/>
        <v>0</v>
      </c>
      <c r="BJ498" s="14" t="s">
        <v>204</v>
      </c>
      <c r="BK498" s="172">
        <f t="shared" si="149"/>
        <v>0</v>
      </c>
      <c r="BL498" s="14" t="s">
        <v>265</v>
      </c>
      <c r="BM498" s="171" t="s">
        <v>1952</v>
      </c>
    </row>
    <row r="499" spans="1:65" s="2" customFormat="1" ht="16.5" customHeight="1">
      <c r="A499" s="29"/>
      <c r="B499" s="158"/>
      <c r="C499" s="159" t="s">
        <v>1953</v>
      </c>
      <c r="D499" s="159" t="s">
        <v>199</v>
      </c>
      <c r="E499" s="160" t="s">
        <v>1153</v>
      </c>
      <c r="F499" s="161" t="s">
        <v>1154</v>
      </c>
      <c r="G499" s="162" t="s">
        <v>512</v>
      </c>
      <c r="H499" s="163">
        <v>5</v>
      </c>
      <c r="I499" s="164"/>
      <c r="J499" s="165">
        <f t="shared" si="140"/>
        <v>0</v>
      </c>
      <c r="K499" s="166"/>
      <c r="L499" s="30"/>
      <c r="M499" s="167" t="s">
        <v>1</v>
      </c>
      <c r="N499" s="168" t="s">
        <v>45</v>
      </c>
      <c r="O499" s="55"/>
      <c r="P499" s="169">
        <f t="shared" si="141"/>
        <v>0</v>
      </c>
      <c r="Q499" s="169">
        <v>3.1E-4</v>
      </c>
      <c r="R499" s="169">
        <f t="shared" si="142"/>
        <v>1.5499999999999999E-3</v>
      </c>
      <c r="S499" s="169">
        <v>0</v>
      </c>
      <c r="T499" s="170">
        <f t="shared" si="143"/>
        <v>0</v>
      </c>
      <c r="U499" s="29"/>
      <c r="V499" s="29"/>
      <c r="W499" s="29"/>
      <c r="X499" s="29"/>
      <c r="Y499" s="29"/>
      <c r="Z499" s="29"/>
      <c r="AA499" s="29"/>
      <c r="AB499" s="29"/>
      <c r="AC499" s="29"/>
      <c r="AD499" s="29"/>
      <c r="AE499" s="29"/>
      <c r="AR499" s="171" t="s">
        <v>265</v>
      </c>
      <c r="AT499" s="171" t="s">
        <v>199</v>
      </c>
      <c r="AU499" s="171" t="s">
        <v>204</v>
      </c>
      <c r="AY499" s="14" t="s">
        <v>196</v>
      </c>
      <c r="BE499" s="172">
        <f t="shared" si="144"/>
        <v>0</v>
      </c>
      <c r="BF499" s="172">
        <f t="shared" si="145"/>
        <v>0</v>
      </c>
      <c r="BG499" s="172">
        <f t="shared" si="146"/>
        <v>0</v>
      </c>
      <c r="BH499" s="172">
        <f t="shared" si="147"/>
        <v>0</v>
      </c>
      <c r="BI499" s="172">
        <f t="shared" si="148"/>
        <v>0</v>
      </c>
      <c r="BJ499" s="14" t="s">
        <v>204</v>
      </c>
      <c r="BK499" s="172">
        <f t="shared" si="149"/>
        <v>0</v>
      </c>
      <c r="BL499" s="14" t="s">
        <v>265</v>
      </c>
      <c r="BM499" s="171" t="s">
        <v>1954</v>
      </c>
    </row>
    <row r="500" spans="1:65" s="2" customFormat="1" ht="16.5" customHeight="1">
      <c r="A500" s="29"/>
      <c r="B500" s="158"/>
      <c r="C500" s="159" t="s">
        <v>1955</v>
      </c>
      <c r="D500" s="159" t="s">
        <v>199</v>
      </c>
      <c r="E500" s="160" t="s">
        <v>1157</v>
      </c>
      <c r="F500" s="161" t="s">
        <v>1158</v>
      </c>
      <c r="G500" s="162" t="s">
        <v>222</v>
      </c>
      <c r="H500" s="163">
        <v>16</v>
      </c>
      <c r="I500" s="164"/>
      <c r="J500" s="165">
        <f t="shared" si="140"/>
        <v>0</v>
      </c>
      <c r="K500" s="166"/>
      <c r="L500" s="30"/>
      <c r="M500" s="167" t="s">
        <v>1</v>
      </c>
      <c r="N500" s="168" t="s">
        <v>45</v>
      </c>
      <c r="O500" s="55"/>
      <c r="P500" s="169">
        <f t="shared" si="141"/>
        <v>0</v>
      </c>
      <c r="Q500" s="169">
        <v>1.91E-3</v>
      </c>
      <c r="R500" s="169">
        <f t="shared" si="142"/>
        <v>3.056E-2</v>
      </c>
      <c r="S500" s="169">
        <v>0</v>
      </c>
      <c r="T500" s="170">
        <f t="shared" si="143"/>
        <v>0</v>
      </c>
      <c r="U500" s="29"/>
      <c r="V500" s="29"/>
      <c r="W500" s="29"/>
      <c r="X500" s="29"/>
      <c r="Y500" s="29"/>
      <c r="Z500" s="29"/>
      <c r="AA500" s="29"/>
      <c r="AB500" s="29"/>
      <c r="AC500" s="29"/>
      <c r="AD500" s="29"/>
      <c r="AE500" s="29"/>
      <c r="AR500" s="171" t="s">
        <v>265</v>
      </c>
      <c r="AT500" s="171" t="s">
        <v>199</v>
      </c>
      <c r="AU500" s="171" t="s">
        <v>204</v>
      </c>
      <c r="AY500" s="14" t="s">
        <v>196</v>
      </c>
      <c r="BE500" s="172">
        <f t="shared" si="144"/>
        <v>0</v>
      </c>
      <c r="BF500" s="172">
        <f t="shared" si="145"/>
        <v>0</v>
      </c>
      <c r="BG500" s="172">
        <f t="shared" si="146"/>
        <v>0</v>
      </c>
      <c r="BH500" s="172">
        <f t="shared" si="147"/>
        <v>0</v>
      </c>
      <c r="BI500" s="172">
        <f t="shared" si="148"/>
        <v>0</v>
      </c>
      <c r="BJ500" s="14" t="s">
        <v>204</v>
      </c>
      <c r="BK500" s="172">
        <f t="shared" si="149"/>
        <v>0</v>
      </c>
      <c r="BL500" s="14" t="s">
        <v>265</v>
      </c>
      <c r="BM500" s="171" t="s">
        <v>1956</v>
      </c>
    </row>
    <row r="501" spans="1:65" s="2" customFormat="1" ht="16.5" customHeight="1">
      <c r="A501" s="29"/>
      <c r="B501" s="158"/>
      <c r="C501" s="159" t="s">
        <v>1957</v>
      </c>
      <c r="D501" s="159" t="s">
        <v>199</v>
      </c>
      <c r="E501" s="160" t="s">
        <v>1161</v>
      </c>
      <c r="F501" s="161" t="s">
        <v>1162</v>
      </c>
      <c r="G501" s="162" t="s">
        <v>212</v>
      </c>
      <c r="H501" s="163">
        <v>5.2949999999999999</v>
      </c>
      <c r="I501" s="164"/>
      <c r="J501" s="165">
        <f t="shared" si="140"/>
        <v>0</v>
      </c>
      <c r="K501" s="166"/>
      <c r="L501" s="30"/>
      <c r="M501" s="167" t="s">
        <v>1</v>
      </c>
      <c r="N501" s="168" t="s">
        <v>45</v>
      </c>
      <c r="O501" s="55"/>
      <c r="P501" s="169">
        <f t="shared" si="141"/>
        <v>0</v>
      </c>
      <c r="Q501" s="169">
        <v>0</v>
      </c>
      <c r="R501" s="169">
        <f t="shared" si="142"/>
        <v>0</v>
      </c>
      <c r="S501" s="169">
        <v>0</v>
      </c>
      <c r="T501" s="170">
        <f t="shared" si="143"/>
        <v>0</v>
      </c>
      <c r="U501" s="29"/>
      <c r="V501" s="29"/>
      <c r="W501" s="29"/>
      <c r="X501" s="29"/>
      <c r="Y501" s="29"/>
      <c r="Z501" s="29"/>
      <c r="AA501" s="29"/>
      <c r="AB501" s="29"/>
      <c r="AC501" s="29"/>
      <c r="AD501" s="29"/>
      <c r="AE501" s="29"/>
      <c r="AR501" s="171" t="s">
        <v>265</v>
      </c>
      <c r="AT501" s="171" t="s">
        <v>199</v>
      </c>
      <c r="AU501" s="171" t="s">
        <v>204</v>
      </c>
      <c r="AY501" s="14" t="s">
        <v>196</v>
      </c>
      <c r="BE501" s="172">
        <f t="shared" si="144"/>
        <v>0</v>
      </c>
      <c r="BF501" s="172">
        <f t="shared" si="145"/>
        <v>0</v>
      </c>
      <c r="BG501" s="172">
        <f t="shared" si="146"/>
        <v>0</v>
      </c>
      <c r="BH501" s="172">
        <f t="shared" si="147"/>
        <v>0</v>
      </c>
      <c r="BI501" s="172">
        <f t="shared" si="148"/>
        <v>0</v>
      </c>
      <c r="BJ501" s="14" t="s">
        <v>204</v>
      </c>
      <c r="BK501" s="172">
        <f t="shared" si="149"/>
        <v>0</v>
      </c>
      <c r="BL501" s="14" t="s">
        <v>265</v>
      </c>
      <c r="BM501" s="171" t="s">
        <v>1958</v>
      </c>
    </row>
    <row r="502" spans="1:65" s="12" customFormat="1" ht="22.9" customHeight="1">
      <c r="B502" s="145"/>
      <c r="D502" s="146" t="s">
        <v>78</v>
      </c>
      <c r="E502" s="156" t="s">
        <v>1164</v>
      </c>
      <c r="F502" s="156" t="s">
        <v>1165</v>
      </c>
      <c r="I502" s="148"/>
      <c r="J502" s="157">
        <f>BK502</f>
        <v>0</v>
      </c>
      <c r="L502" s="145"/>
      <c r="M502" s="150"/>
      <c r="N502" s="151"/>
      <c r="O502" s="151"/>
      <c r="P502" s="152">
        <f>SUM(P503:P516)</f>
        <v>0</v>
      </c>
      <c r="Q502" s="151"/>
      <c r="R502" s="152">
        <f>SUM(R503:R516)</f>
        <v>6.8688558000000004</v>
      </c>
      <c r="S502" s="151"/>
      <c r="T502" s="153">
        <f>SUM(T503:T516)</f>
        <v>1.26E-2</v>
      </c>
      <c r="AR502" s="146" t="s">
        <v>204</v>
      </c>
      <c r="AT502" s="154" t="s">
        <v>78</v>
      </c>
      <c r="AU502" s="154" t="s">
        <v>87</v>
      </c>
      <c r="AY502" s="146" t="s">
        <v>196</v>
      </c>
      <c r="BK502" s="155">
        <f>SUM(BK503:BK516)</f>
        <v>0</v>
      </c>
    </row>
    <row r="503" spans="1:65" s="2" customFormat="1" ht="16.5" customHeight="1">
      <c r="A503" s="29"/>
      <c r="B503" s="158"/>
      <c r="C503" s="159" t="s">
        <v>1959</v>
      </c>
      <c r="D503" s="159" t="s">
        <v>199</v>
      </c>
      <c r="E503" s="160" t="s">
        <v>1167</v>
      </c>
      <c r="F503" s="161" t="s">
        <v>1168</v>
      </c>
      <c r="G503" s="162" t="s">
        <v>222</v>
      </c>
      <c r="H503" s="163">
        <v>601.38</v>
      </c>
      <c r="I503" s="164"/>
      <c r="J503" s="165">
        <f t="shared" ref="J503:J516" si="150">ROUND(I503*H503,2)</f>
        <v>0</v>
      </c>
      <c r="K503" s="166"/>
      <c r="L503" s="30"/>
      <c r="M503" s="167" t="s">
        <v>1</v>
      </c>
      <c r="N503" s="168" t="s">
        <v>45</v>
      </c>
      <c r="O503" s="55"/>
      <c r="P503" s="169">
        <f t="shared" ref="P503:P516" si="151">O503*H503</f>
        <v>0</v>
      </c>
      <c r="Q503" s="169">
        <v>1.6000000000000001E-4</v>
      </c>
      <c r="R503" s="169">
        <f t="shared" ref="R503:R516" si="152">Q503*H503</f>
        <v>9.6220800000000009E-2</v>
      </c>
      <c r="S503" s="169">
        <v>0</v>
      </c>
      <c r="T503" s="170">
        <f t="shared" ref="T503:T516" si="153">S503*H503</f>
        <v>0</v>
      </c>
      <c r="U503" s="29"/>
      <c r="V503" s="29"/>
      <c r="W503" s="29"/>
      <c r="X503" s="29"/>
      <c r="Y503" s="29"/>
      <c r="Z503" s="29"/>
      <c r="AA503" s="29"/>
      <c r="AB503" s="29"/>
      <c r="AC503" s="29"/>
      <c r="AD503" s="29"/>
      <c r="AE503" s="29"/>
      <c r="AR503" s="171" t="s">
        <v>265</v>
      </c>
      <c r="AT503" s="171" t="s">
        <v>199</v>
      </c>
      <c r="AU503" s="171" t="s">
        <v>204</v>
      </c>
      <c r="AY503" s="14" t="s">
        <v>196</v>
      </c>
      <c r="BE503" s="172">
        <f t="shared" ref="BE503:BE516" si="154">IF(N503="základní",J503,0)</f>
        <v>0</v>
      </c>
      <c r="BF503" s="172">
        <f t="shared" ref="BF503:BF516" si="155">IF(N503="snížená",J503,0)</f>
        <v>0</v>
      </c>
      <c r="BG503" s="172">
        <f t="shared" ref="BG503:BG516" si="156">IF(N503="zákl. přenesená",J503,0)</f>
        <v>0</v>
      </c>
      <c r="BH503" s="172">
        <f t="shared" ref="BH503:BH516" si="157">IF(N503="sníž. přenesená",J503,0)</f>
        <v>0</v>
      </c>
      <c r="BI503" s="172">
        <f t="shared" ref="BI503:BI516" si="158">IF(N503="nulová",J503,0)</f>
        <v>0</v>
      </c>
      <c r="BJ503" s="14" t="s">
        <v>204</v>
      </c>
      <c r="BK503" s="172">
        <f t="shared" ref="BK503:BK516" si="159">ROUND(I503*H503,2)</f>
        <v>0</v>
      </c>
      <c r="BL503" s="14" t="s">
        <v>265</v>
      </c>
      <c r="BM503" s="171" t="s">
        <v>1960</v>
      </c>
    </row>
    <row r="504" spans="1:65" s="2" customFormat="1" ht="16.5" customHeight="1">
      <c r="A504" s="29"/>
      <c r="B504" s="158"/>
      <c r="C504" s="159" t="s">
        <v>1961</v>
      </c>
      <c r="D504" s="159" t="s">
        <v>199</v>
      </c>
      <c r="E504" s="160" t="s">
        <v>1171</v>
      </c>
      <c r="F504" s="161" t="s">
        <v>1172</v>
      </c>
      <c r="G504" s="162" t="s">
        <v>222</v>
      </c>
      <c r="H504" s="163">
        <v>3059.7</v>
      </c>
      <c r="I504" s="164"/>
      <c r="J504" s="165">
        <f t="shared" si="150"/>
        <v>0</v>
      </c>
      <c r="K504" s="166"/>
      <c r="L504" s="30"/>
      <c r="M504" s="167" t="s">
        <v>1</v>
      </c>
      <c r="N504" s="168" t="s">
        <v>45</v>
      </c>
      <c r="O504" s="55"/>
      <c r="P504" s="169">
        <f t="shared" si="151"/>
        <v>0</v>
      </c>
      <c r="Q504" s="169">
        <v>1.4999999999999999E-4</v>
      </c>
      <c r="R504" s="169">
        <f t="shared" si="152"/>
        <v>0.45895499999999995</v>
      </c>
      <c r="S504" s="169">
        <v>0</v>
      </c>
      <c r="T504" s="170">
        <f t="shared" si="153"/>
        <v>0</v>
      </c>
      <c r="U504" s="29"/>
      <c r="V504" s="29"/>
      <c r="W504" s="29"/>
      <c r="X504" s="29"/>
      <c r="Y504" s="29"/>
      <c r="Z504" s="29"/>
      <c r="AA504" s="29"/>
      <c r="AB504" s="29"/>
      <c r="AC504" s="29"/>
      <c r="AD504" s="29"/>
      <c r="AE504" s="29"/>
      <c r="AR504" s="171" t="s">
        <v>203</v>
      </c>
      <c r="AT504" s="171" t="s">
        <v>199</v>
      </c>
      <c r="AU504" s="171" t="s">
        <v>204</v>
      </c>
      <c r="AY504" s="14" t="s">
        <v>196</v>
      </c>
      <c r="BE504" s="172">
        <f t="shared" si="154"/>
        <v>0</v>
      </c>
      <c r="BF504" s="172">
        <f t="shared" si="155"/>
        <v>0</v>
      </c>
      <c r="BG504" s="172">
        <f t="shared" si="156"/>
        <v>0</v>
      </c>
      <c r="BH504" s="172">
        <f t="shared" si="157"/>
        <v>0</v>
      </c>
      <c r="BI504" s="172">
        <f t="shared" si="158"/>
        <v>0</v>
      </c>
      <c r="BJ504" s="14" t="s">
        <v>204</v>
      </c>
      <c r="BK504" s="172">
        <f t="shared" si="159"/>
        <v>0</v>
      </c>
      <c r="BL504" s="14" t="s">
        <v>203</v>
      </c>
      <c r="BM504" s="171" t="s">
        <v>1962</v>
      </c>
    </row>
    <row r="505" spans="1:65" s="2" customFormat="1" ht="16.5" customHeight="1">
      <c r="A505" s="29"/>
      <c r="B505" s="158"/>
      <c r="C505" s="159" t="s">
        <v>1963</v>
      </c>
      <c r="D505" s="159" t="s">
        <v>199</v>
      </c>
      <c r="E505" s="160" t="s">
        <v>1175</v>
      </c>
      <c r="F505" s="161" t="s">
        <v>1176</v>
      </c>
      <c r="G505" s="162" t="s">
        <v>222</v>
      </c>
      <c r="H505" s="163">
        <v>7</v>
      </c>
      <c r="I505" s="164"/>
      <c r="J505" s="165">
        <f t="shared" si="150"/>
        <v>0</v>
      </c>
      <c r="K505" s="166"/>
      <c r="L505" s="30"/>
      <c r="M505" s="167" t="s">
        <v>1</v>
      </c>
      <c r="N505" s="168" t="s">
        <v>45</v>
      </c>
      <c r="O505" s="55"/>
      <c r="P505" s="169">
        <f t="shared" si="151"/>
        <v>0</v>
      </c>
      <c r="Q505" s="169">
        <v>1.4999999999999999E-4</v>
      </c>
      <c r="R505" s="169">
        <f t="shared" si="152"/>
        <v>1.0499999999999999E-3</v>
      </c>
      <c r="S505" s="169">
        <v>0</v>
      </c>
      <c r="T505" s="170">
        <f t="shared" si="153"/>
        <v>0</v>
      </c>
      <c r="U505" s="29"/>
      <c r="V505" s="29"/>
      <c r="W505" s="29"/>
      <c r="X505" s="29"/>
      <c r="Y505" s="29"/>
      <c r="Z505" s="29"/>
      <c r="AA505" s="29"/>
      <c r="AB505" s="29"/>
      <c r="AC505" s="29"/>
      <c r="AD505" s="29"/>
      <c r="AE505" s="29"/>
      <c r="AR505" s="171" t="s">
        <v>265</v>
      </c>
      <c r="AT505" s="171" t="s">
        <v>199</v>
      </c>
      <c r="AU505" s="171" t="s">
        <v>204</v>
      </c>
      <c r="AY505" s="14" t="s">
        <v>196</v>
      </c>
      <c r="BE505" s="172">
        <f t="shared" si="154"/>
        <v>0</v>
      </c>
      <c r="BF505" s="172">
        <f t="shared" si="155"/>
        <v>0</v>
      </c>
      <c r="BG505" s="172">
        <f t="shared" si="156"/>
        <v>0</v>
      </c>
      <c r="BH505" s="172">
        <f t="shared" si="157"/>
        <v>0</v>
      </c>
      <c r="BI505" s="172">
        <f t="shared" si="158"/>
        <v>0</v>
      </c>
      <c r="BJ505" s="14" t="s">
        <v>204</v>
      </c>
      <c r="BK505" s="172">
        <f t="shared" si="159"/>
        <v>0</v>
      </c>
      <c r="BL505" s="14" t="s">
        <v>265</v>
      </c>
      <c r="BM505" s="171" t="s">
        <v>1964</v>
      </c>
    </row>
    <row r="506" spans="1:65" s="2" customFormat="1" ht="16.5" customHeight="1">
      <c r="A506" s="29"/>
      <c r="B506" s="158"/>
      <c r="C506" s="159" t="s">
        <v>1965</v>
      </c>
      <c r="D506" s="159" t="s">
        <v>199</v>
      </c>
      <c r="E506" s="160" t="s">
        <v>1179</v>
      </c>
      <c r="F506" s="161" t="s">
        <v>1180</v>
      </c>
      <c r="G506" s="162" t="s">
        <v>222</v>
      </c>
      <c r="H506" s="163">
        <v>7</v>
      </c>
      <c r="I506" s="164"/>
      <c r="J506" s="165">
        <f t="shared" si="150"/>
        <v>0</v>
      </c>
      <c r="K506" s="166"/>
      <c r="L506" s="30"/>
      <c r="M506" s="167" t="s">
        <v>1</v>
      </c>
      <c r="N506" s="168" t="s">
        <v>45</v>
      </c>
      <c r="O506" s="55"/>
      <c r="P506" s="169">
        <f t="shared" si="151"/>
        <v>0</v>
      </c>
      <c r="Q506" s="169">
        <v>1.4999999999999999E-4</v>
      </c>
      <c r="R506" s="169">
        <f t="shared" si="152"/>
        <v>1.0499999999999999E-3</v>
      </c>
      <c r="S506" s="169">
        <v>0</v>
      </c>
      <c r="T506" s="170">
        <f t="shared" si="153"/>
        <v>0</v>
      </c>
      <c r="U506" s="29"/>
      <c r="V506" s="29"/>
      <c r="W506" s="29"/>
      <c r="X506" s="29"/>
      <c r="Y506" s="29"/>
      <c r="Z506" s="29"/>
      <c r="AA506" s="29"/>
      <c r="AB506" s="29"/>
      <c r="AC506" s="29"/>
      <c r="AD506" s="29"/>
      <c r="AE506" s="29"/>
      <c r="AR506" s="171" t="s">
        <v>265</v>
      </c>
      <c r="AT506" s="171" t="s">
        <v>199</v>
      </c>
      <c r="AU506" s="171" t="s">
        <v>204</v>
      </c>
      <c r="AY506" s="14" t="s">
        <v>196</v>
      </c>
      <c r="BE506" s="172">
        <f t="shared" si="154"/>
        <v>0</v>
      </c>
      <c r="BF506" s="172">
        <f t="shared" si="155"/>
        <v>0</v>
      </c>
      <c r="BG506" s="172">
        <f t="shared" si="156"/>
        <v>0</v>
      </c>
      <c r="BH506" s="172">
        <f t="shared" si="157"/>
        <v>0</v>
      </c>
      <c r="BI506" s="172">
        <f t="shared" si="158"/>
        <v>0</v>
      </c>
      <c r="BJ506" s="14" t="s">
        <v>204</v>
      </c>
      <c r="BK506" s="172">
        <f t="shared" si="159"/>
        <v>0</v>
      </c>
      <c r="BL506" s="14" t="s">
        <v>265</v>
      </c>
      <c r="BM506" s="171" t="s">
        <v>1966</v>
      </c>
    </row>
    <row r="507" spans="1:65" s="2" customFormat="1" ht="16.5" customHeight="1">
      <c r="A507" s="29"/>
      <c r="B507" s="158"/>
      <c r="C507" s="159" t="s">
        <v>1967</v>
      </c>
      <c r="D507" s="159" t="s">
        <v>199</v>
      </c>
      <c r="E507" s="160" t="s">
        <v>1968</v>
      </c>
      <c r="F507" s="161" t="s">
        <v>1969</v>
      </c>
      <c r="G507" s="162" t="s">
        <v>512</v>
      </c>
      <c r="H507" s="163">
        <v>12</v>
      </c>
      <c r="I507" s="164"/>
      <c r="J507" s="165">
        <f t="shared" si="150"/>
        <v>0</v>
      </c>
      <c r="K507" s="166"/>
      <c r="L507" s="30"/>
      <c r="M507" s="167" t="s">
        <v>1</v>
      </c>
      <c r="N507" s="168" t="s">
        <v>45</v>
      </c>
      <c r="O507" s="55"/>
      <c r="P507" s="169">
        <f t="shared" si="151"/>
        <v>0</v>
      </c>
      <c r="Q507" s="169">
        <v>4.1000000000000002E-2</v>
      </c>
      <c r="R507" s="169">
        <f t="shared" si="152"/>
        <v>0.49199999999999999</v>
      </c>
      <c r="S507" s="169">
        <v>0</v>
      </c>
      <c r="T507" s="170">
        <f t="shared" si="153"/>
        <v>0</v>
      </c>
      <c r="U507" s="29"/>
      <c r="V507" s="29"/>
      <c r="W507" s="29"/>
      <c r="X507" s="29"/>
      <c r="Y507" s="29"/>
      <c r="Z507" s="29"/>
      <c r="AA507" s="29"/>
      <c r="AB507" s="29"/>
      <c r="AC507" s="29"/>
      <c r="AD507" s="29"/>
      <c r="AE507" s="29"/>
      <c r="AR507" s="171" t="s">
        <v>265</v>
      </c>
      <c r="AT507" s="171" t="s">
        <v>199</v>
      </c>
      <c r="AU507" s="171" t="s">
        <v>204</v>
      </c>
      <c r="AY507" s="14" t="s">
        <v>196</v>
      </c>
      <c r="BE507" s="172">
        <f t="shared" si="154"/>
        <v>0</v>
      </c>
      <c r="BF507" s="172">
        <f t="shared" si="155"/>
        <v>0</v>
      </c>
      <c r="BG507" s="172">
        <f t="shared" si="156"/>
        <v>0</v>
      </c>
      <c r="BH507" s="172">
        <f t="shared" si="157"/>
        <v>0</v>
      </c>
      <c r="BI507" s="172">
        <f t="shared" si="158"/>
        <v>0</v>
      </c>
      <c r="BJ507" s="14" t="s">
        <v>204</v>
      </c>
      <c r="BK507" s="172">
        <f t="shared" si="159"/>
        <v>0</v>
      </c>
      <c r="BL507" s="14" t="s">
        <v>265</v>
      </c>
      <c r="BM507" s="171" t="s">
        <v>1970</v>
      </c>
    </row>
    <row r="508" spans="1:65" s="2" customFormat="1" ht="21.75" customHeight="1">
      <c r="A508" s="29"/>
      <c r="B508" s="158"/>
      <c r="C508" s="159" t="s">
        <v>1971</v>
      </c>
      <c r="D508" s="159" t="s">
        <v>199</v>
      </c>
      <c r="E508" s="160" t="s">
        <v>1972</v>
      </c>
      <c r="F508" s="161" t="s">
        <v>1973</v>
      </c>
      <c r="G508" s="162" t="s">
        <v>512</v>
      </c>
      <c r="H508" s="163">
        <v>8</v>
      </c>
      <c r="I508" s="164"/>
      <c r="J508" s="165">
        <f t="shared" si="150"/>
        <v>0</v>
      </c>
      <c r="K508" s="166"/>
      <c r="L508" s="30"/>
      <c r="M508" s="167" t="s">
        <v>1</v>
      </c>
      <c r="N508" s="168" t="s">
        <v>45</v>
      </c>
      <c r="O508" s="55"/>
      <c r="P508" s="169">
        <f t="shared" si="151"/>
        <v>0</v>
      </c>
      <c r="Q508" s="169">
        <v>9.8409999999999997E-2</v>
      </c>
      <c r="R508" s="169">
        <f t="shared" si="152"/>
        <v>0.78727999999999998</v>
      </c>
      <c r="S508" s="169">
        <v>0</v>
      </c>
      <c r="T508" s="170">
        <f t="shared" si="153"/>
        <v>0</v>
      </c>
      <c r="U508" s="29"/>
      <c r="V508" s="29"/>
      <c r="W508" s="29"/>
      <c r="X508" s="29"/>
      <c r="Y508" s="29"/>
      <c r="Z508" s="29"/>
      <c r="AA508" s="29"/>
      <c r="AB508" s="29"/>
      <c r="AC508" s="29"/>
      <c r="AD508" s="29"/>
      <c r="AE508" s="29"/>
      <c r="AR508" s="171" t="s">
        <v>265</v>
      </c>
      <c r="AT508" s="171" t="s">
        <v>199</v>
      </c>
      <c r="AU508" s="171" t="s">
        <v>204</v>
      </c>
      <c r="AY508" s="14" t="s">
        <v>196</v>
      </c>
      <c r="BE508" s="172">
        <f t="shared" si="154"/>
        <v>0</v>
      </c>
      <c r="BF508" s="172">
        <f t="shared" si="155"/>
        <v>0</v>
      </c>
      <c r="BG508" s="172">
        <f t="shared" si="156"/>
        <v>0</v>
      </c>
      <c r="BH508" s="172">
        <f t="shared" si="157"/>
        <v>0</v>
      </c>
      <c r="BI508" s="172">
        <f t="shared" si="158"/>
        <v>0</v>
      </c>
      <c r="BJ508" s="14" t="s">
        <v>204</v>
      </c>
      <c r="BK508" s="172">
        <f t="shared" si="159"/>
        <v>0</v>
      </c>
      <c r="BL508" s="14" t="s">
        <v>265</v>
      </c>
      <c r="BM508" s="171" t="s">
        <v>1974</v>
      </c>
    </row>
    <row r="509" spans="1:65" s="2" customFormat="1" ht="16.5" customHeight="1">
      <c r="A509" s="29"/>
      <c r="B509" s="158"/>
      <c r="C509" s="159" t="s">
        <v>1975</v>
      </c>
      <c r="D509" s="159" t="s">
        <v>199</v>
      </c>
      <c r="E509" s="160" t="s">
        <v>1976</v>
      </c>
      <c r="F509" s="161" t="s">
        <v>1977</v>
      </c>
      <c r="G509" s="162" t="s">
        <v>512</v>
      </c>
      <c r="H509" s="163">
        <v>18</v>
      </c>
      <c r="I509" s="164"/>
      <c r="J509" s="165">
        <f t="shared" si="150"/>
        <v>0</v>
      </c>
      <c r="K509" s="166"/>
      <c r="L509" s="30"/>
      <c r="M509" s="167" t="s">
        <v>1</v>
      </c>
      <c r="N509" s="168" t="s">
        <v>45</v>
      </c>
      <c r="O509" s="55"/>
      <c r="P509" s="169">
        <f t="shared" si="151"/>
        <v>0</v>
      </c>
      <c r="Q509" s="169">
        <v>8.2100000000000006E-2</v>
      </c>
      <c r="R509" s="169">
        <f t="shared" si="152"/>
        <v>1.4778000000000002</v>
      </c>
      <c r="S509" s="169">
        <v>0</v>
      </c>
      <c r="T509" s="170">
        <f t="shared" si="153"/>
        <v>0</v>
      </c>
      <c r="U509" s="29"/>
      <c r="V509" s="29"/>
      <c r="W509" s="29"/>
      <c r="X509" s="29"/>
      <c r="Y509" s="29"/>
      <c r="Z509" s="29"/>
      <c r="AA509" s="29"/>
      <c r="AB509" s="29"/>
      <c r="AC509" s="29"/>
      <c r="AD509" s="29"/>
      <c r="AE509" s="29"/>
      <c r="AR509" s="171" t="s">
        <v>265</v>
      </c>
      <c r="AT509" s="171" t="s">
        <v>199</v>
      </c>
      <c r="AU509" s="171" t="s">
        <v>204</v>
      </c>
      <c r="AY509" s="14" t="s">
        <v>196</v>
      </c>
      <c r="BE509" s="172">
        <f t="shared" si="154"/>
        <v>0</v>
      </c>
      <c r="BF509" s="172">
        <f t="shared" si="155"/>
        <v>0</v>
      </c>
      <c r="BG509" s="172">
        <f t="shared" si="156"/>
        <v>0</v>
      </c>
      <c r="BH509" s="172">
        <f t="shared" si="157"/>
        <v>0</v>
      </c>
      <c r="BI509" s="172">
        <f t="shared" si="158"/>
        <v>0</v>
      </c>
      <c r="BJ509" s="14" t="s">
        <v>204</v>
      </c>
      <c r="BK509" s="172">
        <f t="shared" si="159"/>
        <v>0</v>
      </c>
      <c r="BL509" s="14" t="s">
        <v>265</v>
      </c>
      <c r="BM509" s="171" t="s">
        <v>1978</v>
      </c>
    </row>
    <row r="510" spans="1:65" s="2" customFormat="1" ht="16.5" customHeight="1">
      <c r="A510" s="29"/>
      <c r="B510" s="158"/>
      <c r="C510" s="159" t="s">
        <v>1979</v>
      </c>
      <c r="D510" s="159" t="s">
        <v>199</v>
      </c>
      <c r="E510" s="160" t="s">
        <v>1183</v>
      </c>
      <c r="F510" s="161" t="s">
        <v>1184</v>
      </c>
      <c r="G510" s="162" t="s">
        <v>512</v>
      </c>
      <c r="H510" s="163">
        <v>4</v>
      </c>
      <c r="I510" s="164"/>
      <c r="J510" s="165">
        <f t="shared" si="150"/>
        <v>0</v>
      </c>
      <c r="K510" s="166"/>
      <c r="L510" s="30"/>
      <c r="M510" s="167" t="s">
        <v>1</v>
      </c>
      <c r="N510" s="168" t="s">
        <v>45</v>
      </c>
      <c r="O510" s="55"/>
      <c r="P510" s="169">
        <f t="shared" si="151"/>
        <v>0</v>
      </c>
      <c r="Q510" s="169">
        <v>2.6409999999999999E-2</v>
      </c>
      <c r="R510" s="169">
        <f t="shared" si="152"/>
        <v>0.10564</v>
      </c>
      <c r="S510" s="169">
        <v>0</v>
      </c>
      <c r="T510" s="170">
        <f t="shared" si="153"/>
        <v>0</v>
      </c>
      <c r="U510" s="29"/>
      <c r="V510" s="29"/>
      <c r="W510" s="29"/>
      <c r="X510" s="29"/>
      <c r="Y510" s="29"/>
      <c r="Z510" s="29"/>
      <c r="AA510" s="29"/>
      <c r="AB510" s="29"/>
      <c r="AC510" s="29"/>
      <c r="AD510" s="29"/>
      <c r="AE510" s="29"/>
      <c r="AR510" s="171" t="s">
        <v>265</v>
      </c>
      <c r="AT510" s="171" t="s">
        <v>199</v>
      </c>
      <c r="AU510" s="171" t="s">
        <v>204</v>
      </c>
      <c r="AY510" s="14" t="s">
        <v>196</v>
      </c>
      <c r="BE510" s="172">
        <f t="shared" si="154"/>
        <v>0</v>
      </c>
      <c r="BF510" s="172">
        <f t="shared" si="155"/>
        <v>0</v>
      </c>
      <c r="BG510" s="172">
        <f t="shared" si="156"/>
        <v>0</v>
      </c>
      <c r="BH510" s="172">
        <f t="shared" si="157"/>
        <v>0</v>
      </c>
      <c r="BI510" s="172">
        <f t="shared" si="158"/>
        <v>0</v>
      </c>
      <c r="BJ510" s="14" t="s">
        <v>204</v>
      </c>
      <c r="BK510" s="172">
        <f t="shared" si="159"/>
        <v>0</v>
      </c>
      <c r="BL510" s="14" t="s">
        <v>265</v>
      </c>
      <c r="BM510" s="171" t="s">
        <v>1980</v>
      </c>
    </row>
    <row r="511" spans="1:65" s="2" customFormat="1" ht="16.5" customHeight="1">
      <c r="A511" s="29"/>
      <c r="B511" s="158"/>
      <c r="C511" s="159" t="s">
        <v>1981</v>
      </c>
      <c r="D511" s="159" t="s">
        <v>199</v>
      </c>
      <c r="E511" s="160" t="s">
        <v>1187</v>
      </c>
      <c r="F511" s="161" t="s">
        <v>1188</v>
      </c>
      <c r="G511" s="162" t="s">
        <v>512</v>
      </c>
      <c r="H511" s="163">
        <v>24</v>
      </c>
      <c r="I511" s="164"/>
      <c r="J511" s="165">
        <f t="shared" si="150"/>
        <v>0</v>
      </c>
      <c r="K511" s="166"/>
      <c r="L511" s="30"/>
      <c r="M511" s="167" t="s">
        <v>1</v>
      </c>
      <c r="N511" s="168" t="s">
        <v>45</v>
      </c>
      <c r="O511" s="55"/>
      <c r="P511" s="169">
        <f t="shared" si="151"/>
        <v>0</v>
      </c>
      <c r="Q511" s="169">
        <v>0.12302</v>
      </c>
      <c r="R511" s="169">
        <f t="shared" si="152"/>
        <v>2.95248</v>
      </c>
      <c r="S511" s="169">
        <v>0</v>
      </c>
      <c r="T511" s="170">
        <f t="shared" si="153"/>
        <v>0</v>
      </c>
      <c r="U511" s="29"/>
      <c r="V511" s="29"/>
      <c r="W511" s="29"/>
      <c r="X511" s="29"/>
      <c r="Y511" s="29"/>
      <c r="Z511" s="29"/>
      <c r="AA511" s="29"/>
      <c r="AB511" s="29"/>
      <c r="AC511" s="29"/>
      <c r="AD511" s="29"/>
      <c r="AE511" s="29"/>
      <c r="AR511" s="171" t="s">
        <v>265</v>
      </c>
      <c r="AT511" s="171" t="s">
        <v>199</v>
      </c>
      <c r="AU511" s="171" t="s">
        <v>204</v>
      </c>
      <c r="AY511" s="14" t="s">
        <v>196</v>
      </c>
      <c r="BE511" s="172">
        <f t="shared" si="154"/>
        <v>0</v>
      </c>
      <c r="BF511" s="172">
        <f t="shared" si="155"/>
        <v>0</v>
      </c>
      <c r="BG511" s="172">
        <f t="shared" si="156"/>
        <v>0</v>
      </c>
      <c r="BH511" s="172">
        <f t="shared" si="157"/>
        <v>0</v>
      </c>
      <c r="BI511" s="172">
        <f t="shared" si="158"/>
        <v>0</v>
      </c>
      <c r="BJ511" s="14" t="s">
        <v>204</v>
      </c>
      <c r="BK511" s="172">
        <f t="shared" si="159"/>
        <v>0</v>
      </c>
      <c r="BL511" s="14" t="s">
        <v>265</v>
      </c>
      <c r="BM511" s="171" t="s">
        <v>1982</v>
      </c>
    </row>
    <row r="512" spans="1:65" s="2" customFormat="1" ht="16.5" customHeight="1">
      <c r="A512" s="29"/>
      <c r="B512" s="158"/>
      <c r="C512" s="159" t="s">
        <v>1983</v>
      </c>
      <c r="D512" s="159" t="s">
        <v>199</v>
      </c>
      <c r="E512" s="160" t="s">
        <v>1191</v>
      </c>
      <c r="F512" s="161" t="s">
        <v>1192</v>
      </c>
      <c r="G512" s="162" t="s">
        <v>512</v>
      </c>
      <c r="H512" s="163">
        <v>8</v>
      </c>
      <c r="I512" s="164"/>
      <c r="J512" s="165">
        <f t="shared" si="150"/>
        <v>0</v>
      </c>
      <c r="K512" s="166"/>
      <c r="L512" s="30"/>
      <c r="M512" s="167" t="s">
        <v>1</v>
      </c>
      <c r="N512" s="168" t="s">
        <v>45</v>
      </c>
      <c r="O512" s="55"/>
      <c r="P512" s="169">
        <f t="shared" si="151"/>
        <v>0</v>
      </c>
      <c r="Q512" s="169">
        <v>2.6409999999999999E-2</v>
      </c>
      <c r="R512" s="169">
        <f t="shared" si="152"/>
        <v>0.21128</v>
      </c>
      <c r="S512" s="169">
        <v>0</v>
      </c>
      <c r="T512" s="170">
        <f t="shared" si="153"/>
        <v>0</v>
      </c>
      <c r="U512" s="29"/>
      <c r="V512" s="29"/>
      <c r="W512" s="29"/>
      <c r="X512" s="29"/>
      <c r="Y512" s="29"/>
      <c r="Z512" s="29"/>
      <c r="AA512" s="29"/>
      <c r="AB512" s="29"/>
      <c r="AC512" s="29"/>
      <c r="AD512" s="29"/>
      <c r="AE512" s="29"/>
      <c r="AR512" s="171" t="s">
        <v>265</v>
      </c>
      <c r="AT512" s="171" t="s">
        <v>199</v>
      </c>
      <c r="AU512" s="171" t="s">
        <v>204</v>
      </c>
      <c r="AY512" s="14" t="s">
        <v>196</v>
      </c>
      <c r="BE512" s="172">
        <f t="shared" si="154"/>
        <v>0</v>
      </c>
      <c r="BF512" s="172">
        <f t="shared" si="155"/>
        <v>0</v>
      </c>
      <c r="BG512" s="172">
        <f t="shared" si="156"/>
        <v>0</v>
      </c>
      <c r="BH512" s="172">
        <f t="shared" si="157"/>
        <v>0</v>
      </c>
      <c r="BI512" s="172">
        <f t="shared" si="158"/>
        <v>0</v>
      </c>
      <c r="BJ512" s="14" t="s">
        <v>204</v>
      </c>
      <c r="BK512" s="172">
        <f t="shared" si="159"/>
        <v>0</v>
      </c>
      <c r="BL512" s="14" t="s">
        <v>265</v>
      </c>
      <c r="BM512" s="171" t="s">
        <v>1984</v>
      </c>
    </row>
    <row r="513" spans="1:65" s="2" customFormat="1" ht="16.5" customHeight="1">
      <c r="A513" s="29"/>
      <c r="B513" s="158"/>
      <c r="C513" s="159" t="s">
        <v>1985</v>
      </c>
      <c r="D513" s="159" t="s">
        <v>199</v>
      </c>
      <c r="E513" s="160" t="s">
        <v>1986</v>
      </c>
      <c r="F513" s="161" t="s">
        <v>1987</v>
      </c>
      <c r="G513" s="162" t="s">
        <v>512</v>
      </c>
      <c r="H513" s="163">
        <v>3</v>
      </c>
      <c r="I513" s="164"/>
      <c r="J513" s="165">
        <f t="shared" si="150"/>
        <v>0</v>
      </c>
      <c r="K513" s="166"/>
      <c r="L513" s="30"/>
      <c r="M513" s="167" t="s">
        <v>1</v>
      </c>
      <c r="N513" s="168" t="s">
        <v>45</v>
      </c>
      <c r="O513" s="55"/>
      <c r="P513" s="169">
        <f t="shared" si="151"/>
        <v>0</v>
      </c>
      <c r="Q513" s="169">
        <v>2.6409999999999999E-2</v>
      </c>
      <c r="R513" s="169">
        <f t="shared" si="152"/>
        <v>7.9229999999999995E-2</v>
      </c>
      <c r="S513" s="169">
        <v>0</v>
      </c>
      <c r="T513" s="170">
        <f t="shared" si="153"/>
        <v>0</v>
      </c>
      <c r="U513" s="29"/>
      <c r="V513" s="29"/>
      <c r="W513" s="29"/>
      <c r="X513" s="29"/>
      <c r="Y513" s="29"/>
      <c r="Z513" s="29"/>
      <c r="AA513" s="29"/>
      <c r="AB513" s="29"/>
      <c r="AC513" s="29"/>
      <c r="AD513" s="29"/>
      <c r="AE513" s="29"/>
      <c r="AR513" s="171" t="s">
        <v>265</v>
      </c>
      <c r="AT513" s="171" t="s">
        <v>199</v>
      </c>
      <c r="AU513" s="171" t="s">
        <v>204</v>
      </c>
      <c r="AY513" s="14" t="s">
        <v>196</v>
      </c>
      <c r="BE513" s="172">
        <f t="shared" si="154"/>
        <v>0</v>
      </c>
      <c r="BF513" s="172">
        <f t="shared" si="155"/>
        <v>0</v>
      </c>
      <c r="BG513" s="172">
        <f t="shared" si="156"/>
        <v>0</v>
      </c>
      <c r="BH513" s="172">
        <f t="shared" si="157"/>
        <v>0</v>
      </c>
      <c r="BI513" s="172">
        <f t="shared" si="158"/>
        <v>0</v>
      </c>
      <c r="BJ513" s="14" t="s">
        <v>204</v>
      </c>
      <c r="BK513" s="172">
        <f t="shared" si="159"/>
        <v>0</v>
      </c>
      <c r="BL513" s="14" t="s">
        <v>265</v>
      </c>
      <c r="BM513" s="171" t="s">
        <v>1988</v>
      </c>
    </row>
    <row r="514" spans="1:65" s="2" customFormat="1" ht="16.5" customHeight="1">
      <c r="A514" s="29"/>
      <c r="B514" s="158"/>
      <c r="C514" s="159" t="s">
        <v>1989</v>
      </c>
      <c r="D514" s="159" t="s">
        <v>199</v>
      </c>
      <c r="E514" s="160" t="s">
        <v>1195</v>
      </c>
      <c r="F514" s="161" t="s">
        <v>1196</v>
      </c>
      <c r="G514" s="162" t="s">
        <v>512</v>
      </c>
      <c r="H514" s="163">
        <v>7</v>
      </c>
      <c r="I514" s="164"/>
      <c r="J514" s="165">
        <f t="shared" si="150"/>
        <v>0</v>
      </c>
      <c r="K514" s="166"/>
      <c r="L514" s="30"/>
      <c r="M514" s="167" t="s">
        <v>1</v>
      </c>
      <c r="N514" s="168" t="s">
        <v>45</v>
      </c>
      <c r="O514" s="55"/>
      <c r="P514" s="169">
        <f t="shared" si="151"/>
        <v>0</v>
      </c>
      <c r="Q514" s="169">
        <v>0</v>
      </c>
      <c r="R514" s="169">
        <f t="shared" si="152"/>
        <v>0</v>
      </c>
      <c r="S514" s="169">
        <v>1.8E-3</v>
      </c>
      <c r="T514" s="170">
        <f t="shared" si="153"/>
        <v>1.26E-2</v>
      </c>
      <c r="U514" s="29"/>
      <c r="V514" s="29"/>
      <c r="W514" s="29"/>
      <c r="X514" s="29"/>
      <c r="Y514" s="29"/>
      <c r="Z514" s="29"/>
      <c r="AA514" s="29"/>
      <c r="AB514" s="29"/>
      <c r="AC514" s="29"/>
      <c r="AD514" s="29"/>
      <c r="AE514" s="29"/>
      <c r="AR514" s="171" t="s">
        <v>265</v>
      </c>
      <c r="AT514" s="171" t="s">
        <v>199</v>
      </c>
      <c r="AU514" s="171" t="s">
        <v>204</v>
      </c>
      <c r="AY514" s="14" t="s">
        <v>196</v>
      </c>
      <c r="BE514" s="172">
        <f t="shared" si="154"/>
        <v>0</v>
      </c>
      <c r="BF514" s="172">
        <f t="shared" si="155"/>
        <v>0</v>
      </c>
      <c r="BG514" s="172">
        <f t="shared" si="156"/>
        <v>0</v>
      </c>
      <c r="BH514" s="172">
        <f t="shared" si="157"/>
        <v>0</v>
      </c>
      <c r="BI514" s="172">
        <f t="shared" si="158"/>
        <v>0</v>
      </c>
      <c r="BJ514" s="14" t="s">
        <v>204</v>
      </c>
      <c r="BK514" s="172">
        <f t="shared" si="159"/>
        <v>0</v>
      </c>
      <c r="BL514" s="14" t="s">
        <v>265</v>
      </c>
      <c r="BM514" s="171" t="s">
        <v>1990</v>
      </c>
    </row>
    <row r="515" spans="1:65" s="2" customFormat="1" ht="16.5" customHeight="1">
      <c r="A515" s="29"/>
      <c r="B515" s="158"/>
      <c r="C515" s="159" t="s">
        <v>1991</v>
      </c>
      <c r="D515" s="159" t="s">
        <v>199</v>
      </c>
      <c r="E515" s="160" t="s">
        <v>1199</v>
      </c>
      <c r="F515" s="161" t="s">
        <v>1200</v>
      </c>
      <c r="G515" s="162" t="s">
        <v>512</v>
      </c>
      <c r="H515" s="163">
        <v>7</v>
      </c>
      <c r="I515" s="164"/>
      <c r="J515" s="165">
        <f t="shared" si="150"/>
        <v>0</v>
      </c>
      <c r="K515" s="166"/>
      <c r="L515" s="30"/>
      <c r="M515" s="167" t="s">
        <v>1</v>
      </c>
      <c r="N515" s="168" t="s">
        <v>45</v>
      </c>
      <c r="O515" s="55"/>
      <c r="P515" s="169">
        <f t="shared" si="151"/>
        <v>0</v>
      </c>
      <c r="Q515" s="169">
        <v>2.9409999999999999E-2</v>
      </c>
      <c r="R515" s="169">
        <f t="shared" si="152"/>
        <v>0.20587</v>
      </c>
      <c r="S515" s="169">
        <v>0</v>
      </c>
      <c r="T515" s="170">
        <f t="shared" si="153"/>
        <v>0</v>
      </c>
      <c r="U515" s="29"/>
      <c r="V515" s="29"/>
      <c r="W515" s="29"/>
      <c r="X515" s="29"/>
      <c r="Y515" s="29"/>
      <c r="Z515" s="29"/>
      <c r="AA515" s="29"/>
      <c r="AB515" s="29"/>
      <c r="AC515" s="29"/>
      <c r="AD515" s="29"/>
      <c r="AE515" s="29"/>
      <c r="AR515" s="171" t="s">
        <v>265</v>
      </c>
      <c r="AT515" s="171" t="s">
        <v>199</v>
      </c>
      <c r="AU515" s="171" t="s">
        <v>204</v>
      </c>
      <c r="AY515" s="14" t="s">
        <v>196</v>
      </c>
      <c r="BE515" s="172">
        <f t="shared" si="154"/>
        <v>0</v>
      </c>
      <c r="BF515" s="172">
        <f t="shared" si="155"/>
        <v>0</v>
      </c>
      <c r="BG515" s="172">
        <f t="shared" si="156"/>
        <v>0</v>
      </c>
      <c r="BH515" s="172">
        <f t="shared" si="157"/>
        <v>0</v>
      </c>
      <c r="BI515" s="172">
        <f t="shared" si="158"/>
        <v>0</v>
      </c>
      <c r="BJ515" s="14" t="s">
        <v>204</v>
      </c>
      <c r="BK515" s="172">
        <f t="shared" si="159"/>
        <v>0</v>
      </c>
      <c r="BL515" s="14" t="s">
        <v>265</v>
      </c>
      <c r="BM515" s="171" t="s">
        <v>1992</v>
      </c>
    </row>
    <row r="516" spans="1:65" s="2" customFormat="1" ht="16.5" customHeight="1">
      <c r="A516" s="29"/>
      <c r="B516" s="158"/>
      <c r="C516" s="159" t="s">
        <v>1993</v>
      </c>
      <c r="D516" s="159" t="s">
        <v>199</v>
      </c>
      <c r="E516" s="160" t="s">
        <v>1203</v>
      </c>
      <c r="F516" s="161" t="s">
        <v>1204</v>
      </c>
      <c r="G516" s="162" t="s">
        <v>212</v>
      </c>
      <c r="H516" s="163">
        <v>6.41</v>
      </c>
      <c r="I516" s="164"/>
      <c r="J516" s="165">
        <f t="shared" si="150"/>
        <v>0</v>
      </c>
      <c r="K516" s="166"/>
      <c r="L516" s="30"/>
      <c r="M516" s="167" t="s">
        <v>1</v>
      </c>
      <c r="N516" s="168" t="s">
        <v>45</v>
      </c>
      <c r="O516" s="55"/>
      <c r="P516" s="169">
        <f t="shared" si="151"/>
        <v>0</v>
      </c>
      <c r="Q516" s="169">
        <v>0</v>
      </c>
      <c r="R516" s="169">
        <f t="shared" si="152"/>
        <v>0</v>
      </c>
      <c r="S516" s="169">
        <v>0</v>
      </c>
      <c r="T516" s="170">
        <f t="shared" si="153"/>
        <v>0</v>
      </c>
      <c r="U516" s="29"/>
      <c r="V516" s="29"/>
      <c r="W516" s="29"/>
      <c r="X516" s="29"/>
      <c r="Y516" s="29"/>
      <c r="Z516" s="29"/>
      <c r="AA516" s="29"/>
      <c r="AB516" s="29"/>
      <c r="AC516" s="29"/>
      <c r="AD516" s="29"/>
      <c r="AE516" s="29"/>
      <c r="AR516" s="171" t="s">
        <v>265</v>
      </c>
      <c r="AT516" s="171" t="s">
        <v>199</v>
      </c>
      <c r="AU516" s="171" t="s">
        <v>204</v>
      </c>
      <c r="AY516" s="14" t="s">
        <v>196</v>
      </c>
      <c r="BE516" s="172">
        <f t="shared" si="154"/>
        <v>0</v>
      </c>
      <c r="BF516" s="172">
        <f t="shared" si="155"/>
        <v>0</v>
      </c>
      <c r="BG516" s="172">
        <f t="shared" si="156"/>
        <v>0</v>
      </c>
      <c r="BH516" s="172">
        <f t="shared" si="157"/>
        <v>0</v>
      </c>
      <c r="BI516" s="172">
        <f t="shared" si="158"/>
        <v>0</v>
      </c>
      <c r="BJ516" s="14" t="s">
        <v>204</v>
      </c>
      <c r="BK516" s="172">
        <f t="shared" si="159"/>
        <v>0</v>
      </c>
      <c r="BL516" s="14" t="s">
        <v>265</v>
      </c>
      <c r="BM516" s="171" t="s">
        <v>1994</v>
      </c>
    </row>
    <row r="517" spans="1:65" s="12" customFormat="1" ht="22.9" customHeight="1">
      <c r="B517" s="145"/>
      <c r="D517" s="146" t="s">
        <v>78</v>
      </c>
      <c r="E517" s="156" t="s">
        <v>1206</v>
      </c>
      <c r="F517" s="156" t="s">
        <v>1207</v>
      </c>
      <c r="I517" s="148"/>
      <c r="J517" s="157">
        <f>BK517</f>
        <v>0</v>
      </c>
      <c r="L517" s="145"/>
      <c r="M517" s="150"/>
      <c r="N517" s="151"/>
      <c r="O517" s="151"/>
      <c r="P517" s="152">
        <f>SUM(P518:P556)</f>
        <v>0</v>
      </c>
      <c r="Q517" s="151"/>
      <c r="R517" s="152">
        <f>SUM(R518:R556)</f>
        <v>9.5974824100000014</v>
      </c>
      <c r="S517" s="151"/>
      <c r="T517" s="153">
        <f>SUM(T518:T556)</f>
        <v>24.610999500000002</v>
      </c>
      <c r="AR517" s="146" t="s">
        <v>204</v>
      </c>
      <c r="AT517" s="154" t="s">
        <v>78</v>
      </c>
      <c r="AU517" s="154" t="s">
        <v>87</v>
      </c>
      <c r="AY517" s="146" t="s">
        <v>196</v>
      </c>
      <c r="BK517" s="155">
        <f>SUM(BK518:BK556)</f>
        <v>0</v>
      </c>
    </row>
    <row r="518" spans="1:65" s="2" customFormat="1" ht="16.5" customHeight="1">
      <c r="A518" s="29"/>
      <c r="B518" s="158"/>
      <c r="C518" s="159" t="s">
        <v>1995</v>
      </c>
      <c r="D518" s="159" t="s">
        <v>199</v>
      </c>
      <c r="E518" s="160" t="s">
        <v>1996</v>
      </c>
      <c r="F518" s="161" t="s">
        <v>1997</v>
      </c>
      <c r="G518" s="162" t="s">
        <v>208</v>
      </c>
      <c r="H518" s="163">
        <v>552.476</v>
      </c>
      <c r="I518" s="164"/>
      <c r="J518" s="165">
        <f t="shared" ref="J518:J556" si="160">ROUND(I518*H518,2)</f>
        <v>0</v>
      </c>
      <c r="K518" s="166"/>
      <c r="L518" s="30"/>
      <c r="M518" s="167" t="s">
        <v>1</v>
      </c>
      <c r="N518" s="168" t="s">
        <v>45</v>
      </c>
      <c r="O518" s="55"/>
      <c r="P518" s="169">
        <f t="shared" ref="P518:P556" si="161">O518*H518</f>
        <v>0</v>
      </c>
      <c r="Q518" s="169">
        <v>0</v>
      </c>
      <c r="R518" s="169">
        <f t="shared" ref="R518:R556" si="162">Q518*H518</f>
        <v>0</v>
      </c>
      <c r="S518" s="169">
        <v>3.3000000000000002E-2</v>
      </c>
      <c r="T518" s="170">
        <f t="shared" ref="T518:T556" si="163">S518*H518</f>
        <v>18.231708000000001</v>
      </c>
      <c r="U518" s="29"/>
      <c r="V518" s="29"/>
      <c r="W518" s="29"/>
      <c r="X518" s="29"/>
      <c r="Y518" s="29"/>
      <c r="Z518" s="29"/>
      <c r="AA518" s="29"/>
      <c r="AB518" s="29"/>
      <c r="AC518" s="29"/>
      <c r="AD518" s="29"/>
      <c r="AE518" s="29"/>
      <c r="AR518" s="171" t="s">
        <v>265</v>
      </c>
      <c r="AT518" s="171" t="s">
        <v>199</v>
      </c>
      <c r="AU518" s="171" t="s">
        <v>204</v>
      </c>
      <c r="AY518" s="14" t="s">
        <v>196</v>
      </c>
      <c r="BE518" s="172">
        <f t="shared" ref="BE518:BE556" si="164">IF(N518="základní",J518,0)</f>
        <v>0</v>
      </c>
      <c r="BF518" s="172">
        <f t="shared" ref="BF518:BF556" si="165">IF(N518="snížená",J518,0)</f>
        <v>0</v>
      </c>
      <c r="BG518" s="172">
        <f t="shared" ref="BG518:BG556" si="166">IF(N518="zákl. přenesená",J518,0)</f>
        <v>0</v>
      </c>
      <c r="BH518" s="172">
        <f t="shared" ref="BH518:BH556" si="167">IF(N518="sníž. přenesená",J518,0)</f>
        <v>0</v>
      </c>
      <c r="BI518" s="172">
        <f t="shared" ref="BI518:BI556" si="168">IF(N518="nulová",J518,0)</f>
        <v>0</v>
      </c>
      <c r="BJ518" s="14" t="s">
        <v>204</v>
      </c>
      <c r="BK518" s="172">
        <f t="shared" ref="BK518:BK556" si="169">ROUND(I518*H518,2)</f>
        <v>0</v>
      </c>
      <c r="BL518" s="14" t="s">
        <v>265</v>
      </c>
      <c r="BM518" s="171" t="s">
        <v>1998</v>
      </c>
    </row>
    <row r="519" spans="1:65" s="2" customFormat="1" ht="16.5" customHeight="1">
      <c r="A519" s="29"/>
      <c r="B519" s="158"/>
      <c r="C519" s="159" t="s">
        <v>1999</v>
      </c>
      <c r="D519" s="159" t="s">
        <v>199</v>
      </c>
      <c r="E519" s="160" t="s">
        <v>1351</v>
      </c>
      <c r="F519" s="161" t="s">
        <v>1352</v>
      </c>
      <c r="G519" s="162" t="s">
        <v>208</v>
      </c>
      <c r="H519" s="163">
        <v>27.52</v>
      </c>
      <c r="I519" s="164"/>
      <c r="J519" s="165">
        <f t="shared" si="160"/>
        <v>0</v>
      </c>
      <c r="K519" s="166"/>
      <c r="L519" s="30"/>
      <c r="M519" s="167" t="s">
        <v>1</v>
      </c>
      <c r="N519" s="168" t="s">
        <v>45</v>
      </c>
      <c r="O519" s="55"/>
      <c r="P519" s="169">
        <f t="shared" si="161"/>
        <v>0</v>
      </c>
      <c r="Q519" s="169">
        <v>0</v>
      </c>
      <c r="R519" s="169">
        <f t="shared" si="162"/>
        <v>0</v>
      </c>
      <c r="S519" s="169">
        <v>1.7999999999999999E-2</v>
      </c>
      <c r="T519" s="170">
        <f t="shared" si="163"/>
        <v>0.49535999999999997</v>
      </c>
      <c r="U519" s="29"/>
      <c r="V519" s="29"/>
      <c r="W519" s="29"/>
      <c r="X519" s="29"/>
      <c r="Y519" s="29"/>
      <c r="Z519" s="29"/>
      <c r="AA519" s="29"/>
      <c r="AB519" s="29"/>
      <c r="AC519" s="29"/>
      <c r="AD519" s="29"/>
      <c r="AE519" s="29"/>
      <c r="AR519" s="171" t="s">
        <v>265</v>
      </c>
      <c r="AT519" s="171" t="s">
        <v>199</v>
      </c>
      <c r="AU519" s="171" t="s">
        <v>204</v>
      </c>
      <c r="AY519" s="14" t="s">
        <v>196</v>
      </c>
      <c r="BE519" s="172">
        <f t="shared" si="164"/>
        <v>0</v>
      </c>
      <c r="BF519" s="172">
        <f t="shared" si="165"/>
        <v>0</v>
      </c>
      <c r="BG519" s="172">
        <f t="shared" si="166"/>
        <v>0</v>
      </c>
      <c r="BH519" s="172">
        <f t="shared" si="167"/>
        <v>0</v>
      </c>
      <c r="BI519" s="172">
        <f t="shared" si="168"/>
        <v>0</v>
      </c>
      <c r="BJ519" s="14" t="s">
        <v>204</v>
      </c>
      <c r="BK519" s="172">
        <f t="shared" si="169"/>
        <v>0</v>
      </c>
      <c r="BL519" s="14" t="s">
        <v>265</v>
      </c>
      <c r="BM519" s="171" t="s">
        <v>2000</v>
      </c>
    </row>
    <row r="520" spans="1:65" s="2" customFormat="1" ht="16.5" customHeight="1">
      <c r="A520" s="29"/>
      <c r="B520" s="158"/>
      <c r="C520" s="159" t="s">
        <v>2001</v>
      </c>
      <c r="D520" s="159" t="s">
        <v>199</v>
      </c>
      <c r="E520" s="160" t="s">
        <v>1209</v>
      </c>
      <c r="F520" s="161" t="s">
        <v>1210</v>
      </c>
      <c r="G520" s="162" t="s">
        <v>208</v>
      </c>
      <c r="H520" s="163">
        <v>99.241</v>
      </c>
      <c r="I520" s="164"/>
      <c r="J520" s="165">
        <f t="shared" si="160"/>
        <v>0</v>
      </c>
      <c r="K520" s="166"/>
      <c r="L520" s="30"/>
      <c r="M520" s="167" t="s">
        <v>1</v>
      </c>
      <c r="N520" s="168" t="s">
        <v>45</v>
      </c>
      <c r="O520" s="55"/>
      <c r="P520" s="169">
        <f t="shared" si="161"/>
        <v>0</v>
      </c>
      <c r="Q520" s="169">
        <v>0</v>
      </c>
      <c r="R520" s="169">
        <f t="shared" si="162"/>
        <v>0</v>
      </c>
      <c r="S520" s="169">
        <v>3.3E-3</v>
      </c>
      <c r="T520" s="170">
        <f t="shared" si="163"/>
        <v>0.32749529999999999</v>
      </c>
      <c r="U520" s="29"/>
      <c r="V520" s="29"/>
      <c r="W520" s="29"/>
      <c r="X520" s="29"/>
      <c r="Y520" s="29"/>
      <c r="Z520" s="29"/>
      <c r="AA520" s="29"/>
      <c r="AB520" s="29"/>
      <c r="AC520" s="29"/>
      <c r="AD520" s="29"/>
      <c r="AE520" s="29"/>
      <c r="AR520" s="171" t="s">
        <v>265</v>
      </c>
      <c r="AT520" s="171" t="s">
        <v>199</v>
      </c>
      <c r="AU520" s="171" t="s">
        <v>204</v>
      </c>
      <c r="AY520" s="14" t="s">
        <v>196</v>
      </c>
      <c r="BE520" s="172">
        <f t="shared" si="164"/>
        <v>0</v>
      </c>
      <c r="BF520" s="172">
        <f t="shared" si="165"/>
        <v>0</v>
      </c>
      <c r="BG520" s="172">
        <f t="shared" si="166"/>
        <v>0</v>
      </c>
      <c r="BH520" s="172">
        <f t="shared" si="167"/>
        <v>0</v>
      </c>
      <c r="BI520" s="172">
        <f t="shared" si="168"/>
        <v>0</v>
      </c>
      <c r="BJ520" s="14" t="s">
        <v>204</v>
      </c>
      <c r="BK520" s="172">
        <f t="shared" si="169"/>
        <v>0</v>
      </c>
      <c r="BL520" s="14" t="s">
        <v>265</v>
      </c>
      <c r="BM520" s="171" t="s">
        <v>1211</v>
      </c>
    </row>
    <row r="521" spans="1:65" s="2" customFormat="1" ht="16.5" customHeight="1">
      <c r="A521" s="29"/>
      <c r="B521" s="158"/>
      <c r="C521" s="159" t="s">
        <v>2002</v>
      </c>
      <c r="D521" s="159" t="s">
        <v>199</v>
      </c>
      <c r="E521" s="160" t="s">
        <v>1213</v>
      </c>
      <c r="F521" s="161" t="s">
        <v>1214</v>
      </c>
      <c r="G521" s="162" t="s">
        <v>208</v>
      </c>
      <c r="H521" s="163">
        <v>99.241</v>
      </c>
      <c r="I521" s="164"/>
      <c r="J521" s="165">
        <f t="shared" si="160"/>
        <v>0</v>
      </c>
      <c r="K521" s="166"/>
      <c r="L521" s="30"/>
      <c r="M521" s="167" t="s">
        <v>1</v>
      </c>
      <c r="N521" s="168" t="s">
        <v>45</v>
      </c>
      <c r="O521" s="55"/>
      <c r="P521" s="169">
        <f t="shared" si="161"/>
        <v>0</v>
      </c>
      <c r="Q521" s="169">
        <v>0</v>
      </c>
      <c r="R521" s="169">
        <f t="shared" si="162"/>
        <v>0</v>
      </c>
      <c r="S521" s="169">
        <v>1.0200000000000001E-2</v>
      </c>
      <c r="T521" s="170">
        <f t="shared" si="163"/>
        <v>1.0122582</v>
      </c>
      <c r="U521" s="29"/>
      <c r="V521" s="29"/>
      <c r="W521" s="29"/>
      <c r="X521" s="29"/>
      <c r="Y521" s="29"/>
      <c r="Z521" s="29"/>
      <c r="AA521" s="29"/>
      <c r="AB521" s="29"/>
      <c r="AC521" s="29"/>
      <c r="AD521" s="29"/>
      <c r="AE521" s="29"/>
      <c r="AR521" s="171" t="s">
        <v>265</v>
      </c>
      <c r="AT521" s="171" t="s">
        <v>199</v>
      </c>
      <c r="AU521" s="171" t="s">
        <v>204</v>
      </c>
      <c r="AY521" s="14" t="s">
        <v>196</v>
      </c>
      <c r="BE521" s="172">
        <f t="shared" si="164"/>
        <v>0</v>
      </c>
      <c r="BF521" s="172">
        <f t="shared" si="165"/>
        <v>0</v>
      </c>
      <c r="BG521" s="172">
        <f t="shared" si="166"/>
        <v>0</v>
      </c>
      <c r="BH521" s="172">
        <f t="shared" si="167"/>
        <v>0</v>
      </c>
      <c r="BI521" s="172">
        <f t="shared" si="168"/>
        <v>0</v>
      </c>
      <c r="BJ521" s="14" t="s">
        <v>204</v>
      </c>
      <c r="BK521" s="172">
        <f t="shared" si="169"/>
        <v>0</v>
      </c>
      <c r="BL521" s="14" t="s">
        <v>265</v>
      </c>
      <c r="BM521" s="171" t="s">
        <v>1215</v>
      </c>
    </row>
    <row r="522" spans="1:65" s="2" customFormat="1" ht="16.5" customHeight="1">
      <c r="A522" s="29"/>
      <c r="B522" s="158"/>
      <c r="C522" s="159" t="s">
        <v>2003</v>
      </c>
      <c r="D522" s="159" t="s">
        <v>199</v>
      </c>
      <c r="E522" s="160" t="s">
        <v>2004</v>
      </c>
      <c r="F522" s="161" t="s">
        <v>2005</v>
      </c>
      <c r="G522" s="162" t="s">
        <v>512</v>
      </c>
      <c r="H522" s="163">
        <v>84</v>
      </c>
      <c r="I522" s="164"/>
      <c r="J522" s="165">
        <f t="shared" si="160"/>
        <v>0</v>
      </c>
      <c r="K522" s="166"/>
      <c r="L522" s="30"/>
      <c r="M522" s="167" t="s">
        <v>1</v>
      </c>
      <c r="N522" s="168" t="s">
        <v>45</v>
      </c>
      <c r="O522" s="55"/>
      <c r="P522" s="169">
        <f t="shared" si="161"/>
        <v>0</v>
      </c>
      <c r="Q522" s="169">
        <v>0</v>
      </c>
      <c r="R522" s="169">
        <f t="shared" si="162"/>
        <v>0</v>
      </c>
      <c r="S522" s="169">
        <v>3.2000000000000002E-3</v>
      </c>
      <c r="T522" s="170">
        <f t="shared" si="163"/>
        <v>0.26880000000000004</v>
      </c>
      <c r="U522" s="29"/>
      <c r="V522" s="29"/>
      <c r="W522" s="29"/>
      <c r="X522" s="29"/>
      <c r="Y522" s="29"/>
      <c r="Z522" s="29"/>
      <c r="AA522" s="29"/>
      <c r="AB522" s="29"/>
      <c r="AC522" s="29"/>
      <c r="AD522" s="29"/>
      <c r="AE522" s="29"/>
      <c r="AR522" s="171" t="s">
        <v>265</v>
      </c>
      <c r="AT522" s="171" t="s">
        <v>199</v>
      </c>
      <c r="AU522" s="171" t="s">
        <v>204</v>
      </c>
      <c r="AY522" s="14" t="s">
        <v>196</v>
      </c>
      <c r="BE522" s="172">
        <f t="shared" si="164"/>
        <v>0</v>
      </c>
      <c r="BF522" s="172">
        <f t="shared" si="165"/>
        <v>0</v>
      </c>
      <c r="BG522" s="172">
        <f t="shared" si="166"/>
        <v>0</v>
      </c>
      <c r="BH522" s="172">
        <f t="shared" si="167"/>
        <v>0</v>
      </c>
      <c r="BI522" s="172">
        <f t="shared" si="168"/>
        <v>0</v>
      </c>
      <c r="BJ522" s="14" t="s">
        <v>204</v>
      </c>
      <c r="BK522" s="172">
        <f t="shared" si="169"/>
        <v>0</v>
      </c>
      <c r="BL522" s="14" t="s">
        <v>265</v>
      </c>
      <c r="BM522" s="171" t="s">
        <v>2006</v>
      </c>
    </row>
    <row r="523" spans="1:65" s="2" customFormat="1" ht="16.5" customHeight="1">
      <c r="A523" s="29"/>
      <c r="B523" s="158"/>
      <c r="C523" s="159" t="s">
        <v>2007</v>
      </c>
      <c r="D523" s="159" t="s">
        <v>199</v>
      </c>
      <c r="E523" s="160" t="s">
        <v>2008</v>
      </c>
      <c r="F523" s="161" t="s">
        <v>2009</v>
      </c>
      <c r="G523" s="162" t="s">
        <v>512</v>
      </c>
      <c r="H523" s="163">
        <v>35</v>
      </c>
      <c r="I523" s="164"/>
      <c r="J523" s="165">
        <f t="shared" si="160"/>
        <v>0</v>
      </c>
      <c r="K523" s="166"/>
      <c r="L523" s="30"/>
      <c r="M523" s="167" t="s">
        <v>1</v>
      </c>
      <c r="N523" s="168" t="s">
        <v>45</v>
      </c>
      <c r="O523" s="55"/>
      <c r="P523" s="169">
        <f t="shared" si="161"/>
        <v>0</v>
      </c>
      <c r="Q523" s="169">
        <v>0</v>
      </c>
      <c r="R523" s="169">
        <f t="shared" si="162"/>
        <v>0</v>
      </c>
      <c r="S523" s="169">
        <v>0</v>
      </c>
      <c r="T523" s="170">
        <f t="shared" si="163"/>
        <v>0</v>
      </c>
      <c r="U523" s="29"/>
      <c r="V523" s="29"/>
      <c r="W523" s="29"/>
      <c r="X523" s="29"/>
      <c r="Y523" s="29"/>
      <c r="Z523" s="29"/>
      <c r="AA523" s="29"/>
      <c r="AB523" s="29"/>
      <c r="AC523" s="29"/>
      <c r="AD523" s="29"/>
      <c r="AE523" s="29"/>
      <c r="AR523" s="171" t="s">
        <v>265</v>
      </c>
      <c r="AT523" s="171" t="s">
        <v>199</v>
      </c>
      <c r="AU523" s="171" t="s">
        <v>204</v>
      </c>
      <c r="AY523" s="14" t="s">
        <v>196</v>
      </c>
      <c r="BE523" s="172">
        <f t="shared" si="164"/>
        <v>0</v>
      </c>
      <c r="BF523" s="172">
        <f t="shared" si="165"/>
        <v>0</v>
      </c>
      <c r="BG523" s="172">
        <f t="shared" si="166"/>
        <v>0</v>
      </c>
      <c r="BH523" s="172">
        <f t="shared" si="167"/>
        <v>0</v>
      </c>
      <c r="BI523" s="172">
        <f t="shared" si="168"/>
        <v>0</v>
      </c>
      <c r="BJ523" s="14" t="s">
        <v>204</v>
      </c>
      <c r="BK523" s="172">
        <f t="shared" si="169"/>
        <v>0</v>
      </c>
      <c r="BL523" s="14" t="s">
        <v>265</v>
      </c>
      <c r="BM523" s="171" t="s">
        <v>2010</v>
      </c>
    </row>
    <row r="524" spans="1:65" s="2" customFormat="1" ht="21.75" customHeight="1">
      <c r="A524" s="29"/>
      <c r="B524" s="158"/>
      <c r="C524" s="173" t="s">
        <v>2011</v>
      </c>
      <c r="D524" s="173" t="s">
        <v>214</v>
      </c>
      <c r="E524" s="174" t="s">
        <v>2012</v>
      </c>
      <c r="F524" s="175" t="s">
        <v>2013</v>
      </c>
      <c r="G524" s="176" t="s">
        <v>512</v>
      </c>
      <c r="H524" s="177">
        <v>35</v>
      </c>
      <c r="I524" s="178"/>
      <c r="J524" s="179">
        <f t="shared" si="160"/>
        <v>0</v>
      </c>
      <c r="K524" s="180"/>
      <c r="L524" s="181"/>
      <c r="M524" s="182" t="s">
        <v>1</v>
      </c>
      <c r="N524" s="183" t="s">
        <v>45</v>
      </c>
      <c r="O524" s="55"/>
      <c r="P524" s="169">
        <f t="shared" si="161"/>
        <v>0</v>
      </c>
      <c r="Q524" s="169">
        <v>1.2999999999999999E-2</v>
      </c>
      <c r="R524" s="169">
        <f t="shared" si="162"/>
        <v>0.45499999999999996</v>
      </c>
      <c r="S524" s="169">
        <v>0</v>
      </c>
      <c r="T524" s="170">
        <f t="shared" si="163"/>
        <v>0</v>
      </c>
      <c r="U524" s="29"/>
      <c r="V524" s="29"/>
      <c r="W524" s="29"/>
      <c r="X524" s="29"/>
      <c r="Y524" s="29"/>
      <c r="Z524" s="29"/>
      <c r="AA524" s="29"/>
      <c r="AB524" s="29"/>
      <c r="AC524" s="29"/>
      <c r="AD524" s="29"/>
      <c r="AE524" s="29"/>
      <c r="AR524" s="171" t="s">
        <v>320</v>
      </c>
      <c r="AT524" s="171" t="s">
        <v>214</v>
      </c>
      <c r="AU524" s="171" t="s">
        <v>204</v>
      </c>
      <c r="AY524" s="14" t="s">
        <v>196</v>
      </c>
      <c r="BE524" s="172">
        <f t="shared" si="164"/>
        <v>0</v>
      </c>
      <c r="BF524" s="172">
        <f t="shared" si="165"/>
        <v>0</v>
      </c>
      <c r="BG524" s="172">
        <f t="shared" si="166"/>
        <v>0</v>
      </c>
      <c r="BH524" s="172">
        <f t="shared" si="167"/>
        <v>0</v>
      </c>
      <c r="BI524" s="172">
        <f t="shared" si="168"/>
        <v>0</v>
      </c>
      <c r="BJ524" s="14" t="s">
        <v>204</v>
      </c>
      <c r="BK524" s="172">
        <f t="shared" si="169"/>
        <v>0</v>
      </c>
      <c r="BL524" s="14" t="s">
        <v>265</v>
      </c>
      <c r="BM524" s="171" t="s">
        <v>2014</v>
      </c>
    </row>
    <row r="525" spans="1:65" s="2" customFormat="1" ht="16.5" customHeight="1">
      <c r="A525" s="29"/>
      <c r="B525" s="158"/>
      <c r="C525" s="159" t="s">
        <v>2015</v>
      </c>
      <c r="D525" s="159" t="s">
        <v>199</v>
      </c>
      <c r="E525" s="160" t="s">
        <v>2016</v>
      </c>
      <c r="F525" s="161" t="s">
        <v>2017</v>
      </c>
      <c r="G525" s="162" t="s">
        <v>512</v>
      </c>
      <c r="H525" s="163">
        <v>8</v>
      </c>
      <c r="I525" s="164"/>
      <c r="J525" s="165">
        <f t="shared" si="160"/>
        <v>0</v>
      </c>
      <c r="K525" s="166"/>
      <c r="L525" s="30"/>
      <c r="M525" s="167" t="s">
        <v>1</v>
      </c>
      <c r="N525" s="168" t="s">
        <v>45</v>
      </c>
      <c r="O525" s="55"/>
      <c r="P525" s="169">
        <f t="shared" si="161"/>
        <v>0</v>
      </c>
      <c r="Q525" s="169">
        <v>0</v>
      </c>
      <c r="R525" s="169">
        <f t="shared" si="162"/>
        <v>0</v>
      </c>
      <c r="S525" s="169">
        <v>0</v>
      </c>
      <c r="T525" s="170">
        <f t="shared" si="163"/>
        <v>0</v>
      </c>
      <c r="U525" s="29"/>
      <c r="V525" s="29"/>
      <c r="W525" s="29"/>
      <c r="X525" s="29"/>
      <c r="Y525" s="29"/>
      <c r="Z525" s="29"/>
      <c r="AA525" s="29"/>
      <c r="AB525" s="29"/>
      <c r="AC525" s="29"/>
      <c r="AD525" s="29"/>
      <c r="AE525" s="29"/>
      <c r="AR525" s="171" t="s">
        <v>265</v>
      </c>
      <c r="AT525" s="171" t="s">
        <v>199</v>
      </c>
      <c r="AU525" s="171" t="s">
        <v>204</v>
      </c>
      <c r="AY525" s="14" t="s">
        <v>196</v>
      </c>
      <c r="BE525" s="172">
        <f t="shared" si="164"/>
        <v>0</v>
      </c>
      <c r="BF525" s="172">
        <f t="shared" si="165"/>
        <v>0</v>
      </c>
      <c r="BG525" s="172">
        <f t="shared" si="166"/>
        <v>0</v>
      </c>
      <c r="BH525" s="172">
        <f t="shared" si="167"/>
        <v>0</v>
      </c>
      <c r="BI525" s="172">
        <f t="shared" si="168"/>
        <v>0</v>
      </c>
      <c r="BJ525" s="14" t="s">
        <v>204</v>
      </c>
      <c r="BK525" s="172">
        <f t="shared" si="169"/>
        <v>0</v>
      </c>
      <c r="BL525" s="14" t="s">
        <v>265</v>
      </c>
      <c r="BM525" s="171" t="s">
        <v>2018</v>
      </c>
    </row>
    <row r="526" spans="1:65" s="2" customFormat="1" ht="16.5" customHeight="1">
      <c r="A526" s="29"/>
      <c r="B526" s="158"/>
      <c r="C526" s="159" t="s">
        <v>2019</v>
      </c>
      <c r="D526" s="159" t="s">
        <v>199</v>
      </c>
      <c r="E526" s="160" t="s">
        <v>2020</v>
      </c>
      <c r="F526" s="161" t="s">
        <v>2021</v>
      </c>
      <c r="G526" s="162" t="s">
        <v>222</v>
      </c>
      <c r="H526" s="163">
        <v>8</v>
      </c>
      <c r="I526" s="164"/>
      <c r="J526" s="165">
        <f t="shared" si="160"/>
        <v>0</v>
      </c>
      <c r="K526" s="166"/>
      <c r="L526" s="30"/>
      <c r="M526" s="167" t="s">
        <v>1</v>
      </c>
      <c r="N526" s="168" t="s">
        <v>45</v>
      </c>
      <c r="O526" s="55"/>
      <c r="P526" s="169">
        <f t="shared" si="161"/>
        <v>0</v>
      </c>
      <c r="Q526" s="169">
        <v>0</v>
      </c>
      <c r="R526" s="169">
        <f t="shared" si="162"/>
        <v>0</v>
      </c>
      <c r="S526" s="169">
        <v>0</v>
      </c>
      <c r="T526" s="170">
        <f t="shared" si="163"/>
        <v>0</v>
      </c>
      <c r="U526" s="29"/>
      <c r="V526" s="29"/>
      <c r="W526" s="29"/>
      <c r="X526" s="29"/>
      <c r="Y526" s="29"/>
      <c r="Z526" s="29"/>
      <c r="AA526" s="29"/>
      <c r="AB526" s="29"/>
      <c r="AC526" s="29"/>
      <c r="AD526" s="29"/>
      <c r="AE526" s="29"/>
      <c r="AR526" s="171" t="s">
        <v>265</v>
      </c>
      <c r="AT526" s="171" t="s">
        <v>199</v>
      </c>
      <c r="AU526" s="171" t="s">
        <v>204</v>
      </c>
      <c r="AY526" s="14" t="s">
        <v>196</v>
      </c>
      <c r="BE526" s="172">
        <f t="shared" si="164"/>
        <v>0</v>
      </c>
      <c r="BF526" s="172">
        <f t="shared" si="165"/>
        <v>0</v>
      </c>
      <c r="BG526" s="172">
        <f t="shared" si="166"/>
        <v>0</v>
      </c>
      <c r="BH526" s="172">
        <f t="shared" si="167"/>
        <v>0</v>
      </c>
      <c r="BI526" s="172">
        <f t="shared" si="168"/>
        <v>0</v>
      </c>
      <c r="BJ526" s="14" t="s">
        <v>204</v>
      </c>
      <c r="BK526" s="172">
        <f t="shared" si="169"/>
        <v>0</v>
      </c>
      <c r="BL526" s="14" t="s">
        <v>265</v>
      </c>
      <c r="BM526" s="171" t="s">
        <v>2022</v>
      </c>
    </row>
    <row r="527" spans="1:65" s="2" customFormat="1" ht="16.5" customHeight="1">
      <c r="A527" s="29"/>
      <c r="B527" s="158"/>
      <c r="C527" s="159" t="s">
        <v>2023</v>
      </c>
      <c r="D527" s="159" t="s">
        <v>199</v>
      </c>
      <c r="E527" s="160" t="s">
        <v>2024</v>
      </c>
      <c r="F527" s="161" t="s">
        <v>2025</v>
      </c>
      <c r="G527" s="162" t="s">
        <v>512</v>
      </c>
      <c r="H527" s="163">
        <v>8</v>
      </c>
      <c r="I527" s="164"/>
      <c r="J527" s="165">
        <f t="shared" si="160"/>
        <v>0</v>
      </c>
      <c r="K527" s="166"/>
      <c r="L527" s="30"/>
      <c r="M527" s="167" t="s">
        <v>1</v>
      </c>
      <c r="N527" s="168" t="s">
        <v>45</v>
      </c>
      <c r="O527" s="55"/>
      <c r="P527" s="169">
        <f t="shared" si="161"/>
        <v>0</v>
      </c>
      <c r="Q527" s="169">
        <v>0</v>
      </c>
      <c r="R527" s="169">
        <f t="shared" si="162"/>
        <v>0</v>
      </c>
      <c r="S527" s="169">
        <v>0</v>
      </c>
      <c r="T527" s="170">
        <f t="shared" si="163"/>
        <v>0</v>
      </c>
      <c r="U527" s="29"/>
      <c r="V527" s="29"/>
      <c r="W527" s="29"/>
      <c r="X527" s="29"/>
      <c r="Y527" s="29"/>
      <c r="Z527" s="29"/>
      <c r="AA527" s="29"/>
      <c r="AB527" s="29"/>
      <c r="AC527" s="29"/>
      <c r="AD527" s="29"/>
      <c r="AE527" s="29"/>
      <c r="AR527" s="171" t="s">
        <v>265</v>
      </c>
      <c r="AT527" s="171" t="s">
        <v>199</v>
      </c>
      <c r="AU527" s="171" t="s">
        <v>204</v>
      </c>
      <c r="AY527" s="14" t="s">
        <v>196</v>
      </c>
      <c r="BE527" s="172">
        <f t="shared" si="164"/>
        <v>0</v>
      </c>
      <c r="BF527" s="172">
        <f t="shared" si="165"/>
        <v>0</v>
      </c>
      <c r="BG527" s="172">
        <f t="shared" si="166"/>
        <v>0</v>
      </c>
      <c r="BH527" s="172">
        <f t="shared" si="167"/>
        <v>0</v>
      </c>
      <c r="BI527" s="172">
        <f t="shared" si="168"/>
        <v>0</v>
      </c>
      <c r="BJ527" s="14" t="s">
        <v>204</v>
      </c>
      <c r="BK527" s="172">
        <f t="shared" si="169"/>
        <v>0</v>
      </c>
      <c r="BL527" s="14" t="s">
        <v>265</v>
      </c>
      <c r="BM527" s="171" t="s">
        <v>2026</v>
      </c>
    </row>
    <row r="528" spans="1:65" s="2" customFormat="1" ht="16.5" customHeight="1">
      <c r="A528" s="29"/>
      <c r="B528" s="158"/>
      <c r="C528" s="173" t="s">
        <v>2027</v>
      </c>
      <c r="D528" s="173" t="s">
        <v>214</v>
      </c>
      <c r="E528" s="174" t="s">
        <v>2028</v>
      </c>
      <c r="F528" s="175" t="s">
        <v>2029</v>
      </c>
      <c r="G528" s="176" t="s">
        <v>1058</v>
      </c>
      <c r="H528" s="177">
        <v>8</v>
      </c>
      <c r="I528" s="178"/>
      <c r="J528" s="179">
        <f t="shared" si="160"/>
        <v>0</v>
      </c>
      <c r="K528" s="180"/>
      <c r="L528" s="181"/>
      <c r="M528" s="182" t="s">
        <v>1</v>
      </c>
      <c r="N528" s="183" t="s">
        <v>45</v>
      </c>
      <c r="O528" s="55"/>
      <c r="P528" s="169">
        <f t="shared" si="161"/>
        <v>0</v>
      </c>
      <c r="Q528" s="169">
        <v>9.7000000000000003E-3</v>
      </c>
      <c r="R528" s="169">
        <f t="shared" si="162"/>
        <v>7.7600000000000002E-2</v>
      </c>
      <c r="S528" s="169">
        <v>0</v>
      </c>
      <c r="T528" s="170">
        <f t="shared" si="163"/>
        <v>0</v>
      </c>
      <c r="U528" s="29"/>
      <c r="V528" s="29"/>
      <c r="W528" s="29"/>
      <c r="X528" s="29"/>
      <c r="Y528" s="29"/>
      <c r="Z528" s="29"/>
      <c r="AA528" s="29"/>
      <c r="AB528" s="29"/>
      <c r="AC528" s="29"/>
      <c r="AD528" s="29"/>
      <c r="AE528" s="29"/>
      <c r="AR528" s="171" t="s">
        <v>320</v>
      </c>
      <c r="AT528" s="171" t="s">
        <v>214</v>
      </c>
      <c r="AU528" s="171" t="s">
        <v>204</v>
      </c>
      <c r="AY528" s="14" t="s">
        <v>196</v>
      </c>
      <c r="BE528" s="172">
        <f t="shared" si="164"/>
        <v>0</v>
      </c>
      <c r="BF528" s="172">
        <f t="shared" si="165"/>
        <v>0</v>
      </c>
      <c r="BG528" s="172">
        <f t="shared" si="166"/>
        <v>0</v>
      </c>
      <c r="BH528" s="172">
        <f t="shared" si="167"/>
        <v>0</v>
      </c>
      <c r="BI528" s="172">
        <f t="shared" si="168"/>
        <v>0</v>
      </c>
      <c r="BJ528" s="14" t="s">
        <v>204</v>
      </c>
      <c r="BK528" s="172">
        <f t="shared" si="169"/>
        <v>0</v>
      </c>
      <c r="BL528" s="14" t="s">
        <v>265</v>
      </c>
      <c r="BM528" s="171" t="s">
        <v>2030</v>
      </c>
    </row>
    <row r="529" spans="1:65" s="2" customFormat="1" ht="16.5" customHeight="1">
      <c r="A529" s="29"/>
      <c r="B529" s="158"/>
      <c r="C529" s="173" t="s">
        <v>2031</v>
      </c>
      <c r="D529" s="173" t="s">
        <v>214</v>
      </c>
      <c r="E529" s="174" t="s">
        <v>2032</v>
      </c>
      <c r="F529" s="175" t="s">
        <v>2033</v>
      </c>
      <c r="G529" s="176" t="s">
        <v>222</v>
      </c>
      <c r="H529" s="177">
        <v>8</v>
      </c>
      <c r="I529" s="178"/>
      <c r="J529" s="179">
        <f t="shared" si="160"/>
        <v>0</v>
      </c>
      <c r="K529" s="180"/>
      <c r="L529" s="181"/>
      <c r="M529" s="182" t="s">
        <v>1</v>
      </c>
      <c r="N529" s="183" t="s">
        <v>45</v>
      </c>
      <c r="O529" s="55"/>
      <c r="P529" s="169">
        <f t="shared" si="161"/>
        <v>0</v>
      </c>
      <c r="Q529" s="169">
        <v>4.6999999999999999E-4</v>
      </c>
      <c r="R529" s="169">
        <f t="shared" si="162"/>
        <v>3.7599999999999999E-3</v>
      </c>
      <c r="S529" s="169">
        <v>0</v>
      </c>
      <c r="T529" s="170">
        <f t="shared" si="163"/>
        <v>0</v>
      </c>
      <c r="U529" s="29"/>
      <c r="V529" s="29"/>
      <c r="W529" s="29"/>
      <c r="X529" s="29"/>
      <c r="Y529" s="29"/>
      <c r="Z529" s="29"/>
      <c r="AA529" s="29"/>
      <c r="AB529" s="29"/>
      <c r="AC529" s="29"/>
      <c r="AD529" s="29"/>
      <c r="AE529" s="29"/>
      <c r="AR529" s="171" t="s">
        <v>320</v>
      </c>
      <c r="AT529" s="171" t="s">
        <v>214</v>
      </c>
      <c r="AU529" s="171" t="s">
        <v>204</v>
      </c>
      <c r="AY529" s="14" t="s">
        <v>196</v>
      </c>
      <c r="BE529" s="172">
        <f t="shared" si="164"/>
        <v>0</v>
      </c>
      <c r="BF529" s="172">
        <f t="shared" si="165"/>
        <v>0</v>
      </c>
      <c r="BG529" s="172">
        <f t="shared" si="166"/>
        <v>0</v>
      </c>
      <c r="BH529" s="172">
        <f t="shared" si="167"/>
        <v>0</v>
      </c>
      <c r="BI529" s="172">
        <f t="shared" si="168"/>
        <v>0</v>
      </c>
      <c r="BJ529" s="14" t="s">
        <v>204</v>
      </c>
      <c r="BK529" s="172">
        <f t="shared" si="169"/>
        <v>0</v>
      </c>
      <c r="BL529" s="14" t="s">
        <v>265</v>
      </c>
      <c r="BM529" s="171" t="s">
        <v>2034</v>
      </c>
    </row>
    <row r="530" spans="1:65" s="2" customFormat="1" ht="16.5" customHeight="1">
      <c r="A530" s="29"/>
      <c r="B530" s="158"/>
      <c r="C530" s="173" t="s">
        <v>2035</v>
      </c>
      <c r="D530" s="173" t="s">
        <v>214</v>
      </c>
      <c r="E530" s="174" t="s">
        <v>2036</v>
      </c>
      <c r="F530" s="175" t="s">
        <v>2037</v>
      </c>
      <c r="G530" s="176" t="s">
        <v>512</v>
      </c>
      <c r="H530" s="177">
        <v>8</v>
      </c>
      <c r="I530" s="178"/>
      <c r="J530" s="179">
        <f t="shared" si="160"/>
        <v>0</v>
      </c>
      <c r="K530" s="180"/>
      <c r="L530" s="181"/>
      <c r="M530" s="182" t="s">
        <v>1</v>
      </c>
      <c r="N530" s="183" t="s">
        <v>45</v>
      </c>
      <c r="O530" s="55"/>
      <c r="P530" s="169">
        <f t="shared" si="161"/>
        <v>0</v>
      </c>
      <c r="Q530" s="169">
        <v>2.0000000000000001E-4</v>
      </c>
      <c r="R530" s="169">
        <f t="shared" si="162"/>
        <v>1.6000000000000001E-3</v>
      </c>
      <c r="S530" s="169">
        <v>0</v>
      </c>
      <c r="T530" s="170">
        <f t="shared" si="163"/>
        <v>0</v>
      </c>
      <c r="U530" s="29"/>
      <c r="V530" s="29"/>
      <c r="W530" s="29"/>
      <c r="X530" s="29"/>
      <c r="Y530" s="29"/>
      <c r="Z530" s="29"/>
      <c r="AA530" s="29"/>
      <c r="AB530" s="29"/>
      <c r="AC530" s="29"/>
      <c r="AD530" s="29"/>
      <c r="AE530" s="29"/>
      <c r="AR530" s="171" t="s">
        <v>320</v>
      </c>
      <c r="AT530" s="171" t="s">
        <v>214</v>
      </c>
      <c r="AU530" s="171" t="s">
        <v>204</v>
      </c>
      <c r="AY530" s="14" t="s">
        <v>196</v>
      </c>
      <c r="BE530" s="172">
        <f t="shared" si="164"/>
        <v>0</v>
      </c>
      <c r="BF530" s="172">
        <f t="shared" si="165"/>
        <v>0</v>
      </c>
      <c r="BG530" s="172">
        <f t="shared" si="166"/>
        <v>0</v>
      </c>
      <c r="BH530" s="172">
        <f t="shared" si="167"/>
        <v>0</v>
      </c>
      <c r="BI530" s="172">
        <f t="shared" si="168"/>
        <v>0</v>
      </c>
      <c r="BJ530" s="14" t="s">
        <v>204</v>
      </c>
      <c r="BK530" s="172">
        <f t="shared" si="169"/>
        <v>0</v>
      </c>
      <c r="BL530" s="14" t="s">
        <v>265</v>
      </c>
      <c r="BM530" s="171" t="s">
        <v>2038</v>
      </c>
    </row>
    <row r="531" spans="1:65" s="2" customFormat="1" ht="16.5" customHeight="1">
      <c r="A531" s="29"/>
      <c r="B531" s="158"/>
      <c r="C531" s="159" t="s">
        <v>2039</v>
      </c>
      <c r="D531" s="159" t="s">
        <v>199</v>
      </c>
      <c r="E531" s="160" t="s">
        <v>2040</v>
      </c>
      <c r="F531" s="161" t="s">
        <v>2041</v>
      </c>
      <c r="G531" s="162" t="s">
        <v>208</v>
      </c>
      <c r="H531" s="163">
        <v>75.459999999999994</v>
      </c>
      <c r="I531" s="164"/>
      <c r="J531" s="165">
        <f t="shared" si="160"/>
        <v>0</v>
      </c>
      <c r="K531" s="166"/>
      <c r="L531" s="30"/>
      <c r="M531" s="167" t="s">
        <v>1</v>
      </c>
      <c r="N531" s="168" t="s">
        <v>45</v>
      </c>
      <c r="O531" s="55"/>
      <c r="P531" s="169">
        <f t="shared" si="161"/>
        <v>0</v>
      </c>
      <c r="Q531" s="169">
        <v>1E-4</v>
      </c>
      <c r="R531" s="169">
        <f t="shared" si="162"/>
        <v>7.5459999999999998E-3</v>
      </c>
      <c r="S531" s="169">
        <v>0</v>
      </c>
      <c r="T531" s="170">
        <f t="shared" si="163"/>
        <v>0</v>
      </c>
      <c r="U531" s="29"/>
      <c r="V531" s="29"/>
      <c r="W531" s="29"/>
      <c r="X531" s="29"/>
      <c r="Y531" s="29"/>
      <c r="Z531" s="29"/>
      <c r="AA531" s="29"/>
      <c r="AB531" s="29"/>
      <c r="AC531" s="29"/>
      <c r="AD531" s="29"/>
      <c r="AE531" s="29"/>
      <c r="AR531" s="171" t="s">
        <v>265</v>
      </c>
      <c r="AT531" s="171" t="s">
        <v>199</v>
      </c>
      <c r="AU531" s="171" t="s">
        <v>204</v>
      </c>
      <c r="AY531" s="14" t="s">
        <v>196</v>
      </c>
      <c r="BE531" s="172">
        <f t="shared" si="164"/>
        <v>0</v>
      </c>
      <c r="BF531" s="172">
        <f t="shared" si="165"/>
        <v>0</v>
      </c>
      <c r="BG531" s="172">
        <f t="shared" si="166"/>
        <v>0</v>
      </c>
      <c r="BH531" s="172">
        <f t="shared" si="167"/>
        <v>0</v>
      </c>
      <c r="BI531" s="172">
        <f t="shared" si="168"/>
        <v>0</v>
      </c>
      <c r="BJ531" s="14" t="s">
        <v>204</v>
      </c>
      <c r="BK531" s="172">
        <f t="shared" si="169"/>
        <v>0</v>
      </c>
      <c r="BL531" s="14" t="s">
        <v>265</v>
      </c>
      <c r="BM531" s="171" t="s">
        <v>2042</v>
      </c>
    </row>
    <row r="532" spans="1:65" s="2" customFormat="1" ht="16.5" customHeight="1">
      <c r="A532" s="29"/>
      <c r="B532" s="158"/>
      <c r="C532" s="173" t="s">
        <v>2043</v>
      </c>
      <c r="D532" s="173" t="s">
        <v>214</v>
      </c>
      <c r="E532" s="174" t="s">
        <v>2044</v>
      </c>
      <c r="F532" s="175" t="s">
        <v>2045</v>
      </c>
      <c r="G532" s="176" t="s">
        <v>212</v>
      </c>
      <c r="H532" s="177">
        <v>0.41</v>
      </c>
      <c r="I532" s="178"/>
      <c r="J532" s="179">
        <f t="shared" si="160"/>
        <v>0</v>
      </c>
      <c r="K532" s="180"/>
      <c r="L532" s="181"/>
      <c r="M532" s="182" t="s">
        <v>1</v>
      </c>
      <c r="N532" s="183" t="s">
        <v>45</v>
      </c>
      <c r="O532" s="55"/>
      <c r="P532" s="169">
        <f t="shared" si="161"/>
        <v>0</v>
      </c>
      <c r="Q532" s="169">
        <v>1</v>
      </c>
      <c r="R532" s="169">
        <f t="shared" si="162"/>
        <v>0.41</v>
      </c>
      <c r="S532" s="169">
        <v>0</v>
      </c>
      <c r="T532" s="170">
        <f t="shared" si="163"/>
        <v>0</v>
      </c>
      <c r="U532" s="29"/>
      <c r="V532" s="29"/>
      <c r="W532" s="29"/>
      <c r="X532" s="29"/>
      <c r="Y532" s="29"/>
      <c r="Z532" s="29"/>
      <c r="AA532" s="29"/>
      <c r="AB532" s="29"/>
      <c r="AC532" s="29"/>
      <c r="AD532" s="29"/>
      <c r="AE532" s="29"/>
      <c r="AR532" s="171" t="s">
        <v>320</v>
      </c>
      <c r="AT532" s="171" t="s">
        <v>214</v>
      </c>
      <c r="AU532" s="171" t="s">
        <v>204</v>
      </c>
      <c r="AY532" s="14" t="s">
        <v>196</v>
      </c>
      <c r="BE532" s="172">
        <f t="shared" si="164"/>
        <v>0</v>
      </c>
      <c r="BF532" s="172">
        <f t="shared" si="165"/>
        <v>0</v>
      </c>
      <c r="BG532" s="172">
        <f t="shared" si="166"/>
        <v>0</v>
      </c>
      <c r="BH532" s="172">
        <f t="shared" si="167"/>
        <v>0</v>
      </c>
      <c r="BI532" s="172">
        <f t="shared" si="168"/>
        <v>0</v>
      </c>
      <c r="BJ532" s="14" t="s">
        <v>204</v>
      </c>
      <c r="BK532" s="172">
        <f t="shared" si="169"/>
        <v>0</v>
      </c>
      <c r="BL532" s="14" t="s">
        <v>265</v>
      </c>
      <c r="BM532" s="171" t="s">
        <v>2046</v>
      </c>
    </row>
    <row r="533" spans="1:65" s="2" customFormat="1" ht="16.5" customHeight="1">
      <c r="A533" s="29"/>
      <c r="B533" s="158"/>
      <c r="C533" s="159" t="s">
        <v>2047</v>
      </c>
      <c r="D533" s="159" t="s">
        <v>199</v>
      </c>
      <c r="E533" s="160" t="s">
        <v>2048</v>
      </c>
      <c r="F533" s="161" t="s">
        <v>2049</v>
      </c>
      <c r="G533" s="162" t="s">
        <v>208</v>
      </c>
      <c r="H533" s="163">
        <v>311.863</v>
      </c>
      <c r="I533" s="164"/>
      <c r="J533" s="165">
        <f t="shared" si="160"/>
        <v>0</v>
      </c>
      <c r="K533" s="166"/>
      <c r="L533" s="30"/>
      <c r="M533" s="167" t="s">
        <v>1</v>
      </c>
      <c r="N533" s="168" t="s">
        <v>45</v>
      </c>
      <c r="O533" s="55"/>
      <c r="P533" s="169">
        <f t="shared" si="161"/>
        <v>0</v>
      </c>
      <c r="Q533" s="169">
        <v>0</v>
      </c>
      <c r="R533" s="169">
        <f t="shared" si="162"/>
        <v>0</v>
      </c>
      <c r="S533" s="169">
        <v>4.0000000000000001E-3</v>
      </c>
      <c r="T533" s="170">
        <f t="shared" si="163"/>
        <v>1.247452</v>
      </c>
      <c r="U533" s="29"/>
      <c r="V533" s="29"/>
      <c r="W533" s="29"/>
      <c r="X533" s="29"/>
      <c r="Y533" s="29"/>
      <c r="Z533" s="29"/>
      <c r="AA533" s="29"/>
      <c r="AB533" s="29"/>
      <c r="AC533" s="29"/>
      <c r="AD533" s="29"/>
      <c r="AE533" s="29"/>
      <c r="AR533" s="171" t="s">
        <v>265</v>
      </c>
      <c r="AT533" s="171" t="s">
        <v>199</v>
      </c>
      <c r="AU533" s="171" t="s">
        <v>204</v>
      </c>
      <c r="AY533" s="14" t="s">
        <v>196</v>
      </c>
      <c r="BE533" s="172">
        <f t="shared" si="164"/>
        <v>0</v>
      </c>
      <c r="BF533" s="172">
        <f t="shared" si="165"/>
        <v>0</v>
      </c>
      <c r="BG533" s="172">
        <f t="shared" si="166"/>
        <v>0</v>
      </c>
      <c r="BH533" s="172">
        <f t="shared" si="167"/>
        <v>0</v>
      </c>
      <c r="BI533" s="172">
        <f t="shared" si="168"/>
        <v>0</v>
      </c>
      <c r="BJ533" s="14" t="s">
        <v>204</v>
      </c>
      <c r="BK533" s="172">
        <f t="shared" si="169"/>
        <v>0</v>
      </c>
      <c r="BL533" s="14" t="s">
        <v>265</v>
      </c>
      <c r="BM533" s="171" t="s">
        <v>2050</v>
      </c>
    </row>
    <row r="534" spans="1:65" s="2" customFormat="1" ht="16.5" customHeight="1">
      <c r="A534" s="29"/>
      <c r="B534" s="158"/>
      <c r="C534" s="159" t="s">
        <v>2051</v>
      </c>
      <c r="D534" s="159" t="s">
        <v>199</v>
      </c>
      <c r="E534" s="160" t="s">
        <v>2052</v>
      </c>
      <c r="F534" s="161" t="s">
        <v>2053</v>
      </c>
      <c r="G534" s="162" t="s">
        <v>208</v>
      </c>
      <c r="H534" s="163">
        <v>311.863</v>
      </c>
      <c r="I534" s="164"/>
      <c r="J534" s="165">
        <f t="shared" si="160"/>
        <v>0</v>
      </c>
      <c r="K534" s="166"/>
      <c r="L534" s="30"/>
      <c r="M534" s="167" t="s">
        <v>1</v>
      </c>
      <c r="N534" s="168" t="s">
        <v>45</v>
      </c>
      <c r="O534" s="55"/>
      <c r="P534" s="169">
        <f t="shared" si="161"/>
        <v>0</v>
      </c>
      <c r="Q534" s="169">
        <v>0</v>
      </c>
      <c r="R534" s="169">
        <f t="shared" si="162"/>
        <v>0</v>
      </c>
      <c r="S534" s="169">
        <v>2E-3</v>
      </c>
      <c r="T534" s="170">
        <f t="shared" si="163"/>
        <v>0.623726</v>
      </c>
      <c r="U534" s="29"/>
      <c r="V534" s="29"/>
      <c r="W534" s="29"/>
      <c r="X534" s="29"/>
      <c r="Y534" s="29"/>
      <c r="Z534" s="29"/>
      <c r="AA534" s="29"/>
      <c r="AB534" s="29"/>
      <c r="AC534" s="29"/>
      <c r="AD534" s="29"/>
      <c r="AE534" s="29"/>
      <c r="AR534" s="171" t="s">
        <v>265</v>
      </c>
      <c r="AT534" s="171" t="s">
        <v>199</v>
      </c>
      <c r="AU534" s="171" t="s">
        <v>204</v>
      </c>
      <c r="AY534" s="14" t="s">
        <v>196</v>
      </c>
      <c r="BE534" s="172">
        <f t="shared" si="164"/>
        <v>0</v>
      </c>
      <c r="BF534" s="172">
        <f t="shared" si="165"/>
        <v>0</v>
      </c>
      <c r="BG534" s="172">
        <f t="shared" si="166"/>
        <v>0</v>
      </c>
      <c r="BH534" s="172">
        <f t="shared" si="167"/>
        <v>0</v>
      </c>
      <c r="BI534" s="172">
        <f t="shared" si="168"/>
        <v>0</v>
      </c>
      <c r="BJ534" s="14" t="s">
        <v>204</v>
      </c>
      <c r="BK534" s="172">
        <f t="shared" si="169"/>
        <v>0</v>
      </c>
      <c r="BL534" s="14" t="s">
        <v>265</v>
      </c>
      <c r="BM534" s="171" t="s">
        <v>2054</v>
      </c>
    </row>
    <row r="535" spans="1:65" s="2" customFormat="1" ht="16.5" customHeight="1">
      <c r="A535" s="29"/>
      <c r="B535" s="158"/>
      <c r="C535" s="159" t="s">
        <v>2055</v>
      </c>
      <c r="D535" s="159" t="s">
        <v>199</v>
      </c>
      <c r="E535" s="160" t="s">
        <v>2056</v>
      </c>
      <c r="F535" s="161" t="s">
        <v>2057</v>
      </c>
      <c r="G535" s="162" t="s">
        <v>208</v>
      </c>
      <c r="H535" s="163">
        <v>925.31</v>
      </c>
      <c r="I535" s="164"/>
      <c r="J535" s="165">
        <f t="shared" si="160"/>
        <v>0</v>
      </c>
      <c r="K535" s="166"/>
      <c r="L535" s="30"/>
      <c r="M535" s="167" t="s">
        <v>1</v>
      </c>
      <c r="N535" s="168" t="s">
        <v>45</v>
      </c>
      <c r="O535" s="55"/>
      <c r="P535" s="169">
        <f t="shared" si="161"/>
        <v>0</v>
      </c>
      <c r="Q535" s="169">
        <v>2.5000000000000001E-4</v>
      </c>
      <c r="R535" s="169">
        <f t="shared" si="162"/>
        <v>0.23132749999999999</v>
      </c>
      <c r="S535" s="169">
        <v>0</v>
      </c>
      <c r="T535" s="170">
        <f t="shared" si="163"/>
        <v>0</v>
      </c>
      <c r="U535" s="29"/>
      <c r="V535" s="29"/>
      <c r="W535" s="29"/>
      <c r="X535" s="29"/>
      <c r="Y535" s="29"/>
      <c r="Z535" s="29"/>
      <c r="AA535" s="29"/>
      <c r="AB535" s="29"/>
      <c r="AC535" s="29"/>
      <c r="AD535" s="29"/>
      <c r="AE535" s="29"/>
      <c r="AR535" s="171" t="s">
        <v>265</v>
      </c>
      <c r="AT535" s="171" t="s">
        <v>199</v>
      </c>
      <c r="AU535" s="171" t="s">
        <v>204</v>
      </c>
      <c r="AY535" s="14" t="s">
        <v>196</v>
      </c>
      <c r="BE535" s="172">
        <f t="shared" si="164"/>
        <v>0</v>
      </c>
      <c r="BF535" s="172">
        <f t="shared" si="165"/>
        <v>0</v>
      </c>
      <c r="BG535" s="172">
        <f t="shared" si="166"/>
        <v>0</v>
      </c>
      <c r="BH535" s="172">
        <f t="shared" si="167"/>
        <v>0</v>
      </c>
      <c r="BI535" s="172">
        <f t="shared" si="168"/>
        <v>0</v>
      </c>
      <c r="BJ535" s="14" t="s">
        <v>204</v>
      </c>
      <c r="BK535" s="172">
        <f t="shared" si="169"/>
        <v>0</v>
      </c>
      <c r="BL535" s="14" t="s">
        <v>265</v>
      </c>
      <c r="BM535" s="171" t="s">
        <v>2058</v>
      </c>
    </row>
    <row r="536" spans="1:65" s="2" customFormat="1" ht="16.5" customHeight="1">
      <c r="A536" s="29"/>
      <c r="B536" s="158"/>
      <c r="C536" s="173" t="s">
        <v>2059</v>
      </c>
      <c r="D536" s="173" t="s">
        <v>214</v>
      </c>
      <c r="E536" s="174" t="s">
        <v>2060</v>
      </c>
      <c r="F536" s="175" t="s">
        <v>2061</v>
      </c>
      <c r="G536" s="176" t="s">
        <v>208</v>
      </c>
      <c r="H536" s="177">
        <v>1064.107</v>
      </c>
      <c r="I536" s="178"/>
      <c r="J536" s="179">
        <f t="shared" si="160"/>
        <v>0</v>
      </c>
      <c r="K536" s="180"/>
      <c r="L536" s="181"/>
      <c r="M536" s="182" t="s">
        <v>1</v>
      </c>
      <c r="N536" s="183" t="s">
        <v>45</v>
      </c>
      <c r="O536" s="55"/>
      <c r="P536" s="169">
        <f t="shared" si="161"/>
        <v>0</v>
      </c>
      <c r="Q536" s="169">
        <v>4.8999999999999998E-3</v>
      </c>
      <c r="R536" s="169">
        <f t="shared" si="162"/>
        <v>5.2141242999999999</v>
      </c>
      <c r="S536" s="169">
        <v>0</v>
      </c>
      <c r="T536" s="170">
        <f t="shared" si="163"/>
        <v>0</v>
      </c>
      <c r="U536" s="29"/>
      <c r="V536" s="29"/>
      <c r="W536" s="29"/>
      <c r="X536" s="29"/>
      <c r="Y536" s="29"/>
      <c r="Z536" s="29"/>
      <c r="AA536" s="29"/>
      <c r="AB536" s="29"/>
      <c r="AC536" s="29"/>
      <c r="AD536" s="29"/>
      <c r="AE536" s="29"/>
      <c r="AR536" s="171" t="s">
        <v>320</v>
      </c>
      <c r="AT536" s="171" t="s">
        <v>214</v>
      </c>
      <c r="AU536" s="171" t="s">
        <v>204</v>
      </c>
      <c r="AY536" s="14" t="s">
        <v>196</v>
      </c>
      <c r="BE536" s="172">
        <f t="shared" si="164"/>
        <v>0</v>
      </c>
      <c r="BF536" s="172">
        <f t="shared" si="165"/>
        <v>0</v>
      </c>
      <c r="BG536" s="172">
        <f t="shared" si="166"/>
        <v>0</v>
      </c>
      <c r="BH536" s="172">
        <f t="shared" si="167"/>
        <v>0</v>
      </c>
      <c r="BI536" s="172">
        <f t="shared" si="168"/>
        <v>0</v>
      </c>
      <c r="BJ536" s="14" t="s">
        <v>204</v>
      </c>
      <c r="BK536" s="172">
        <f t="shared" si="169"/>
        <v>0</v>
      </c>
      <c r="BL536" s="14" t="s">
        <v>265</v>
      </c>
      <c r="BM536" s="171" t="s">
        <v>2062</v>
      </c>
    </row>
    <row r="537" spans="1:65" s="2" customFormat="1" ht="21.75" customHeight="1">
      <c r="A537" s="29"/>
      <c r="B537" s="158"/>
      <c r="C537" s="159" t="s">
        <v>2063</v>
      </c>
      <c r="D537" s="159" t="s">
        <v>199</v>
      </c>
      <c r="E537" s="160" t="s">
        <v>2064</v>
      </c>
      <c r="F537" s="161" t="s">
        <v>2065</v>
      </c>
      <c r="G537" s="162" t="s">
        <v>208</v>
      </c>
      <c r="H537" s="163">
        <v>925.31</v>
      </c>
      <c r="I537" s="164"/>
      <c r="J537" s="165">
        <f t="shared" si="160"/>
        <v>0</v>
      </c>
      <c r="K537" s="166"/>
      <c r="L537" s="30"/>
      <c r="M537" s="167" t="s">
        <v>1</v>
      </c>
      <c r="N537" s="168" t="s">
        <v>45</v>
      </c>
      <c r="O537" s="55"/>
      <c r="P537" s="169">
        <f t="shared" si="161"/>
        <v>0</v>
      </c>
      <c r="Q537" s="169">
        <v>2.0000000000000002E-5</v>
      </c>
      <c r="R537" s="169">
        <f t="shared" si="162"/>
        <v>1.85062E-2</v>
      </c>
      <c r="S537" s="169">
        <v>0</v>
      </c>
      <c r="T537" s="170">
        <f t="shared" si="163"/>
        <v>0</v>
      </c>
      <c r="U537" s="29"/>
      <c r="V537" s="29"/>
      <c r="W537" s="29"/>
      <c r="X537" s="29"/>
      <c r="Y537" s="29"/>
      <c r="Z537" s="29"/>
      <c r="AA537" s="29"/>
      <c r="AB537" s="29"/>
      <c r="AC537" s="29"/>
      <c r="AD537" s="29"/>
      <c r="AE537" s="29"/>
      <c r="AR537" s="171" t="s">
        <v>265</v>
      </c>
      <c r="AT537" s="171" t="s">
        <v>199</v>
      </c>
      <c r="AU537" s="171" t="s">
        <v>204</v>
      </c>
      <c r="AY537" s="14" t="s">
        <v>196</v>
      </c>
      <c r="BE537" s="172">
        <f t="shared" si="164"/>
        <v>0</v>
      </c>
      <c r="BF537" s="172">
        <f t="shared" si="165"/>
        <v>0</v>
      </c>
      <c r="BG537" s="172">
        <f t="shared" si="166"/>
        <v>0</v>
      </c>
      <c r="BH537" s="172">
        <f t="shared" si="167"/>
        <v>0</v>
      </c>
      <c r="BI537" s="172">
        <f t="shared" si="168"/>
        <v>0</v>
      </c>
      <c r="BJ537" s="14" t="s">
        <v>204</v>
      </c>
      <c r="BK537" s="172">
        <f t="shared" si="169"/>
        <v>0</v>
      </c>
      <c r="BL537" s="14" t="s">
        <v>265</v>
      </c>
      <c r="BM537" s="171" t="s">
        <v>2066</v>
      </c>
    </row>
    <row r="538" spans="1:65" s="2" customFormat="1" ht="16.5" customHeight="1">
      <c r="A538" s="29"/>
      <c r="B538" s="158"/>
      <c r="C538" s="173" t="s">
        <v>2067</v>
      </c>
      <c r="D538" s="173" t="s">
        <v>214</v>
      </c>
      <c r="E538" s="174" t="s">
        <v>2068</v>
      </c>
      <c r="F538" s="175" t="s">
        <v>2069</v>
      </c>
      <c r="G538" s="176" t="s">
        <v>208</v>
      </c>
      <c r="H538" s="177">
        <v>925.31</v>
      </c>
      <c r="I538" s="178"/>
      <c r="J538" s="179">
        <f t="shared" si="160"/>
        <v>0</v>
      </c>
      <c r="K538" s="180"/>
      <c r="L538" s="181"/>
      <c r="M538" s="182" t="s">
        <v>1</v>
      </c>
      <c r="N538" s="183" t="s">
        <v>45</v>
      </c>
      <c r="O538" s="55"/>
      <c r="P538" s="169">
        <f t="shared" si="161"/>
        <v>0</v>
      </c>
      <c r="Q538" s="169">
        <v>2.1900000000000001E-3</v>
      </c>
      <c r="R538" s="169">
        <f t="shared" si="162"/>
        <v>2.0264289</v>
      </c>
      <c r="S538" s="169">
        <v>0</v>
      </c>
      <c r="T538" s="170">
        <f t="shared" si="163"/>
        <v>0</v>
      </c>
      <c r="U538" s="29"/>
      <c r="V538" s="29"/>
      <c r="W538" s="29"/>
      <c r="X538" s="29"/>
      <c r="Y538" s="29"/>
      <c r="Z538" s="29"/>
      <c r="AA538" s="29"/>
      <c r="AB538" s="29"/>
      <c r="AC538" s="29"/>
      <c r="AD538" s="29"/>
      <c r="AE538" s="29"/>
      <c r="AR538" s="171" t="s">
        <v>320</v>
      </c>
      <c r="AT538" s="171" t="s">
        <v>214</v>
      </c>
      <c r="AU538" s="171" t="s">
        <v>204</v>
      </c>
      <c r="AY538" s="14" t="s">
        <v>196</v>
      </c>
      <c r="BE538" s="172">
        <f t="shared" si="164"/>
        <v>0</v>
      </c>
      <c r="BF538" s="172">
        <f t="shared" si="165"/>
        <v>0</v>
      </c>
      <c r="BG538" s="172">
        <f t="shared" si="166"/>
        <v>0</v>
      </c>
      <c r="BH538" s="172">
        <f t="shared" si="167"/>
        <v>0</v>
      </c>
      <c r="BI538" s="172">
        <f t="shared" si="168"/>
        <v>0</v>
      </c>
      <c r="BJ538" s="14" t="s">
        <v>204</v>
      </c>
      <c r="BK538" s="172">
        <f t="shared" si="169"/>
        <v>0</v>
      </c>
      <c r="BL538" s="14" t="s">
        <v>265</v>
      </c>
      <c r="BM538" s="171" t="s">
        <v>2070</v>
      </c>
    </row>
    <row r="539" spans="1:65" s="2" customFormat="1" ht="16.5" customHeight="1">
      <c r="A539" s="29"/>
      <c r="B539" s="158"/>
      <c r="C539" s="159" t="s">
        <v>2071</v>
      </c>
      <c r="D539" s="159" t="s">
        <v>199</v>
      </c>
      <c r="E539" s="160" t="s">
        <v>2072</v>
      </c>
      <c r="F539" s="161" t="s">
        <v>2073</v>
      </c>
      <c r="G539" s="162" t="s">
        <v>512</v>
      </c>
      <c r="H539" s="163">
        <v>1</v>
      </c>
      <c r="I539" s="164"/>
      <c r="J539" s="165">
        <f t="shared" si="160"/>
        <v>0</v>
      </c>
      <c r="K539" s="166"/>
      <c r="L539" s="30"/>
      <c r="M539" s="167" t="s">
        <v>1</v>
      </c>
      <c r="N539" s="168" t="s">
        <v>45</v>
      </c>
      <c r="O539" s="55"/>
      <c r="P539" s="169">
        <f t="shared" si="161"/>
        <v>0</v>
      </c>
      <c r="Q539" s="169">
        <v>5.5309999999999998E-2</v>
      </c>
      <c r="R539" s="169">
        <f t="shared" si="162"/>
        <v>5.5309999999999998E-2</v>
      </c>
      <c r="S539" s="169">
        <v>0</v>
      </c>
      <c r="T539" s="170">
        <f t="shared" si="163"/>
        <v>0</v>
      </c>
      <c r="U539" s="29"/>
      <c r="V539" s="29"/>
      <c r="W539" s="29"/>
      <c r="X539" s="29"/>
      <c r="Y539" s="29"/>
      <c r="Z539" s="29"/>
      <c r="AA539" s="29"/>
      <c r="AB539" s="29"/>
      <c r="AC539" s="29"/>
      <c r="AD539" s="29"/>
      <c r="AE539" s="29"/>
      <c r="AR539" s="171" t="s">
        <v>265</v>
      </c>
      <c r="AT539" s="171" t="s">
        <v>199</v>
      </c>
      <c r="AU539" s="171" t="s">
        <v>204</v>
      </c>
      <c r="AY539" s="14" t="s">
        <v>196</v>
      </c>
      <c r="BE539" s="172">
        <f t="shared" si="164"/>
        <v>0</v>
      </c>
      <c r="BF539" s="172">
        <f t="shared" si="165"/>
        <v>0</v>
      </c>
      <c r="BG539" s="172">
        <f t="shared" si="166"/>
        <v>0</v>
      </c>
      <c r="BH539" s="172">
        <f t="shared" si="167"/>
        <v>0</v>
      </c>
      <c r="BI539" s="172">
        <f t="shared" si="168"/>
        <v>0</v>
      </c>
      <c r="BJ539" s="14" t="s">
        <v>204</v>
      </c>
      <c r="BK539" s="172">
        <f t="shared" si="169"/>
        <v>0</v>
      </c>
      <c r="BL539" s="14" t="s">
        <v>265</v>
      </c>
      <c r="BM539" s="171" t="s">
        <v>2074</v>
      </c>
    </row>
    <row r="540" spans="1:65" s="2" customFormat="1" ht="16.5" customHeight="1">
      <c r="A540" s="29"/>
      <c r="B540" s="158"/>
      <c r="C540" s="159" t="s">
        <v>2075</v>
      </c>
      <c r="D540" s="159" t="s">
        <v>199</v>
      </c>
      <c r="E540" s="160" t="s">
        <v>2076</v>
      </c>
      <c r="F540" s="161" t="s">
        <v>2077</v>
      </c>
      <c r="G540" s="162" t="s">
        <v>512</v>
      </c>
      <c r="H540" s="163">
        <v>1</v>
      </c>
      <c r="I540" s="164"/>
      <c r="J540" s="165">
        <f t="shared" si="160"/>
        <v>0</v>
      </c>
      <c r="K540" s="166"/>
      <c r="L540" s="30"/>
      <c r="M540" s="167" t="s">
        <v>1</v>
      </c>
      <c r="N540" s="168" t="s">
        <v>45</v>
      </c>
      <c r="O540" s="55"/>
      <c r="P540" s="169">
        <f t="shared" si="161"/>
        <v>0</v>
      </c>
      <c r="Q540" s="169">
        <v>3.1530000000000002E-2</v>
      </c>
      <c r="R540" s="169">
        <f t="shared" si="162"/>
        <v>3.1530000000000002E-2</v>
      </c>
      <c r="S540" s="169">
        <v>0</v>
      </c>
      <c r="T540" s="170">
        <f t="shared" si="163"/>
        <v>0</v>
      </c>
      <c r="U540" s="29"/>
      <c r="V540" s="29"/>
      <c r="W540" s="29"/>
      <c r="X540" s="29"/>
      <c r="Y540" s="29"/>
      <c r="Z540" s="29"/>
      <c r="AA540" s="29"/>
      <c r="AB540" s="29"/>
      <c r="AC540" s="29"/>
      <c r="AD540" s="29"/>
      <c r="AE540" s="29"/>
      <c r="AR540" s="171" t="s">
        <v>265</v>
      </c>
      <c r="AT540" s="171" t="s">
        <v>199</v>
      </c>
      <c r="AU540" s="171" t="s">
        <v>204</v>
      </c>
      <c r="AY540" s="14" t="s">
        <v>196</v>
      </c>
      <c r="BE540" s="172">
        <f t="shared" si="164"/>
        <v>0</v>
      </c>
      <c r="BF540" s="172">
        <f t="shared" si="165"/>
        <v>0</v>
      </c>
      <c r="BG540" s="172">
        <f t="shared" si="166"/>
        <v>0</v>
      </c>
      <c r="BH540" s="172">
        <f t="shared" si="167"/>
        <v>0</v>
      </c>
      <c r="BI540" s="172">
        <f t="shared" si="168"/>
        <v>0</v>
      </c>
      <c r="BJ540" s="14" t="s">
        <v>204</v>
      </c>
      <c r="BK540" s="172">
        <f t="shared" si="169"/>
        <v>0</v>
      </c>
      <c r="BL540" s="14" t="s">
        <v>265</v>
      </c>
      <c r="BM540" s="171" t="s">
        <v>2078</v>
      </c>
    </row>
    <row r="541" spans="1:65" s="2" customFormat="1" ht="16.5" customHeight="1">
      <c r="A541" s="29"/>
      <c r="B541" s="158"/>
      <c r="C541" s="159" t="s">
        <v>2079</v>
      </c>
      <c r="D541" s="159" t="s">
        <v>199</v>
      </c>
      <c r="E541" s="160" t="s">
        <v>2080</v>
      </c>
      <c r="F541" s="161" t="s">
        <v>2081</v>
      </c>
      <c r="G541" s="162" t="s">
        <v>512</v>
      </c>
      <c r="H541" s="163">
        <v>2</v>
      </c>
      <c r="I541" s="164"/>
      <c r="J541" s="165">
        <f t="shared" si="160"/>
        <v>0</v>
      </c>
      <c r="K541" s="166"/>
      <c r="L541" s="30"/>
      <c r="M541" s="167" t="s">
        <v>1</v>
      </c>
      <c r="N541" s="168" t="s">
        <v>45</v>
      </c>
      <c r="O541" s="55"/>
      <c r="P541" s="169">
        <f t="shared" si="161"/>
        <v>0</v>
      </c>
      <c r="Q541" s="169">
        <v>8.548E-2</v>
      </c>
      <c r="R541" s="169">
        <f t="shared" si="162"/>
        <v>0.17096</v>
      </c>
      <c r="S541" s="169">
        <v>0</v>
      </c>
      <c r="T541" s="170">
        <f t="shared" si="163"/>
        <v>0</v>
      </c>
      <c r="U541" s="29"/>
      <c r="V541" s="29"/>
      <c r="W541" s="29"/>
      <c r="X541" s="29"/>
      <c r="Y541" s="29"/>
      <c r="Z541" s="29"/>
      <c r="AA541" s="29"/>
      <c r="AB541" s="29"/>
      <c r="AC541" s="29"/>
      <c r="AD541" s="29"/>
      <c r="AE541" s="29"/>
      <c r="AR541" s="171" t="s">
        <v>265</v>
      </c>
      <c r="AT541" s="171" t="s">
        <v>199</v>
      </c>
      <c r="AU541" s="171" t="s">
        <v>204</v>
      </c>
      <c r="AY541" s="14" t="s">
        <v>196</v>
      </c>
      <c r="BE541" s="172">
        <f t="shared" si="164"/>
        <v>0</v>
      </c>
      <c r="BF541" s="172">
        <f t="shared" si="165"/>
        <v>0</v>
      </c>
      <c r="BG541" s="172">
        <f t="shared" si="166"/>
        <v>0</v>
      </c>
      <c r="BH541" s="172">
        <f t="shared" si="167"/>
        <v>0</v>
      </c>
      <c r="BI541" s="172">
        <f t="shared" si="168"/>
        <v>0</v>
      </c>
      <c r="BJ541" s="14" t="s">
        <v>204</v>
      </c>
      <c r="BK541" s="172">
        <f t="shared" si="169"/>
        <v>0</v>
      </c>
      <c r="BL541" s="14" t="s">
        <v>265</v>
      </c>
      <c r="BM541" s="171" t="s">
        <v>2082</v>
      </c>
    </row>
    <row r="542" spans="1:65" s="2" customFormat="1" ht="16.5" customHeight="1">
      <c r="A542" s="29"/>
      <c r="B542" s="158"/>
      <c r="C542" s="159" t="s">
        <v>2083</v>
      </c>
      <c r="D542" s="159" t="s">
        <v>199</v>
      </c>
      <c r="E542" s="160" t="s">
        <v>2084</v>
      </c>
      <c r="F542" s="161" t="s">
        <v>2085</v>
      </c>
      <c r="G542" s="162" t="s">
        <v>208</v>
      </c>
      <c r="H542" s="163">
        <v>22.2</v>
      </c>
      <c r="I542" s="164"/>
      <c r="J542" s="165">
        <f t="shared" si="160"/>
        <v>0</v>
      </c>
      <c r="K542" s="166"/>
      <c r="L542" s="30"/>
      <c r="M542" s="167" t="s">
        <v>1</v>
      </c>
      <c r="N542" s="168" t="s">
        <v>45</v>
      </c>
      <c r="O542" s="55"/>
      <c r="P542" s="169">
        <f t="shared" si="161"/>
        <v>0</v>
      </c>
      <c r="Q542" s="169">
        <v>0</v>
      </c>
      <c r="R542" s="169">
        <f t="shared" si="162"/>
        <v>0</v>
      </c>
      <c r="S542" s="169">
        <v>0.02</v>
      </c>
      <c r="T542" s="170">
        <f t="shared" si="163"/>
        <v>0.44400000000000001</v>
      </c>
      <c r="U542" s="29"/>
      <c r="V542" s="29"/>
      <c r="W542" s="29"/>
      <c r="X542" s="29"/>
      <c r="Y542" s="29"/>
      <c r="Z542" s="29"/>
      <c r="AA542" s="29"/>
      <c r="AB542" s="29"/>
      <c r="AC542" s="29"/>
      <c r="AD542" s="29"/>
      <c r="AE542" s="29"/>
      <c r="AR542" s="171" t="s">
        <v>265</v>
      </c>
      <c r="AT542" s="171" t="s">
        <v>199</v>
      </c>
      <c r="AU542" s="171" t="s">
        <v>204</v>
      </c>
      <c r="AY542" s="14" t="s">
        <v>196</v>
      </c>
      <c r="BE542" s="172">
        <f t="shared" si="164"/>
        <v>0</v>
      </c>
      <c r="BF542" s="172">
        <f t="shared" si="165"/>
        <v>0</v>
      </c>
      <c r="BG542" s="172">
        <f t="shared" si="166"/>
        <v>0</v>
      </c>
      <c r="BH542" s="172">
        <f t="shared" si="167"/>
        <v>0</v>
      </c>
      <c r="BI542" s="172">
        <f t="shared" si="168"/>
        <v>0</v>
      </c>
      <c r="BJ542" s="14" t="s">
        <v>204</v>
      </c>
      <c r="BK542" s="172">
        <f t="shared" si="169"/>
        <v>0</v>
      </c>
      <c r="BL542" s="14" t="s">
        <v>265</v>
      </c>
      <c r="BM542" s="171" t="s">
        <v>2086</v>
      </c>
    </row>
    <row r="543" spans="1:65" s="2" customFormat="1" ht="16.5" customHeight="1">
      <c r="A543" s="29"/>
      <c r="B543" s="158"/>
      <c r="C543" s="159" t="s">
        <v>2087</v>
      </c>
      <c r="D543" s="159" t="s">
        <v>199</v>
      </c>
      <c r="E543" s="160" t="s">
        <v>1217</v>
      </c>
      <c r="F543" s="161" t="s">
        <v>1218</v>
      </c>
      <c r="G543" s="162" t="s">
        <v>512</v>
      </c>
      <c r="H543" s="163">
        <v>48</v>
      </c>
      <c r="I543" s="164"/>
      <c r="J543" s="165">
        <f t="shared" si="160"/>
        <v>0</v>
      </c>
      <c r="K543" s="166"/>
      <c r="L543" s="30"/>
      <c r="M543" s="167" t="s">
        <v>1</v>
      </c>
      <c r="N543" s="168" t="s">
        <v>45</v>
      </c>
      <c r="O543" s="55"/>
      <c r="P543" s="169">
        <f t="shared" si="161"/>
        <v>0</v>
      </c>
      <c r="Q543" s="169">
        <v>0</v>
      </c>
      <c r="R543" s="169">
        <f t="shared" si="162"/>
        <v>0</v>
      </c>
      <c r="S543" s="169">
        <v>4.0000000000000002E-4</v>
      </c>
      <c r="T543" s="170">
        <f t="shared" si="163"/>
        <v>1.9200000000000002E-2</v>
      </c>
      <c r="U543" s="29"/>
      <c r="V543" s="29"/>
      <c r="W543" s="29"/>
      <c r="X543" s="29"/>
      <c r="Y543" s="29"/>
      <c r="Z543" s="29"/>
      <c r="AA543" s="29"/>
      <c r="AB543" s="29"/>
      <c r="AC543" s="29"/>
      <c r="AD543" s="29"/>
      <c r="AE543" s="29"/>
      <c r="AR543" s="171" t="s">
        <v>203</v>
      </c>
      <c r="AT543" s="171" t="s">
        <v>199</v>
      </c>
      <c r="AU543" s="171" t="s">
        <v>204</v>
      </c>
      <c r="AY543" s="14" t="s">
        <v>196</v>
      </c>
      <c r="BE543" s="172">
        <f t="shared" si="164"/>
        <v>0</v>
      </c>
      <c r="BF543" s="172">
        <f t="shared" si="165"/>
        <v>0</v>
      </c>
      <c r="BG543" s="172">
        <f t="shared" si="166"/>
        <v>0</v>
      </c>
      <c r="BH543" s="172">
        <f t="shared" si="167"/>
        <v>0</v>
      </c>
      <c r="BI543" s="172">
        <f t="shared" si="168"/>
        <v>0</v>
      </c>
      <c r="BJ543" s="14" t="s">
        <v>204</v>
      </c>
      <c r="BK543" s="172">
        <f t="shared" si="169"/>
        <v>0</v>
      </c>
      <c r="BL543" s="14" t="s">
        <v>203</v>
      </c>
      <c r="BM543" s="171" t="s">
        <v>1219</v>
      </c>
    </row>
    <row r="544" spans="1:65" s="2" customFormat="1" ht="16.5" customHeight="1">
      <c r="A544" s="29"/>
      <c r="B544" s="158"/>
      <c r="C544" s="159" t="s">
        <v>2088</v>
      </c>
      <c r="D544" s="159" t="s">
        <v>199</v>
      </c>
      <c r="E544" s="160" t="s">
        <v>1221</v>
      </c>
      <c r="F544" s="161" t="s">
        <v>1222</v>
      </c>
      <c r="G544" s="162" t="s">
        <v>222</v>
      </c>
      <c r="H544" s="163">
        <v>27.7</v>
      </c>
      <c r="I544" s="164"/>
      <c r="J544" s="165">
        <f t="shared" si="160"/>
        <v>0</v>
      </c>
      <c r="K544" s="166"/>
      <c r="L544" s="30"/>
      <c r="M544" s="167" t="s">
        <v>1</v>
      </c>
      <c r="N544" s="168" t="s">
        <v>45</v>
      </c>
      <c r="O544" s="55"/>
      <c r="P544" s="169">
        <f t="shared" si="161"/>
        <v>0</v>
      </c>
      <c r="Q544" s="169">
        <v>0</v>
      </c>
      <c r="R544" s="169">
        <f t="shared" si="162"/>
        <v>0</v>
      </c>
      <c r="S544" s="169">
        <v>0.03</v>
      </c>
      <c r="T544" s="170">
        <f t="shared" si="163"/>
        <v>0.83099999999999996</v>
      </c>
      <c r="U544" s="29"/>
      <c r="V544" s="29"/>
      <c r="W544" s="29"/>
      <c r="X544" s="29"/>
      <c r="Y544" s="29"/>
      <c r="Z544" s="29"/>
      <c r="AA544" s="29"/>
      <c r="AB544" s="29"/>
      <c r="AC544" s="29"/>
      <c r="AD544" s="29"/>
      <c r="AE544" s="29"/>
      <c r="AR544" s="171" t="s">
        <v>265</v>
      </c>
      <c r="AT544" s="171" t="s">
        <v>199</v>
      </c>
      <c r="AU544" s="171" t="s">
        <v>204</v>
      </c>
      <c r="AY544" s="14" t="s">
        <v>196</v>
      </c>
      <c r="BE544" s="172">
        <f t="shared" si="164"/>
        <v>0</v>
      </c>
      <c r="BF544" s="172">
        <f t="shared" si="165"/>
        <v>0</v>
      </c>
      <c r="BG544" s="172">
        <f t="shared" si="166"/>
        <v>0</v>
      </c>
      <c r="BH544" s="172">
        <f t="shared" si="167"/>
        <v>0</v>
      </c>
      <c r="BI544" s="172">
        <f t="shared" si="168"/>
        <v>0</v>
      </c>
      <c r="BJ544" s="14" t="s">
        <v>204</v>
      </c>
      <c r="BK544" s="172">
        <f t="shared" si="169"/>
        <v>0</v>
      </c>
      <c r="BL544" s="14" t="s">
        <v>265</v>
      </c>
      <c r="BM544" s="171" t="s">
        <v>1223</v>
      </c>
    </row>
    <row r="545" spans="1:65" s="2" customFormat="1" ht="16.5" customHeight="1">
      <c r="A545" s="29"/>
      <c r="B545" s="158"/>
      <c r="C545" s="159" t="s">
        <v>2089</v>
      </c>
      <c r="D545" s="159" t="s">
        <v>199</v>
      </c>
      <c r="E545" s="160" t="s">
        <v>2090</v>
      </c>
      <c r="F545" s="161" t="s">
        <v>1226</v>
      </c>
      <c r="G545" s="162" t="s">
        <v>512</v>
      </c>
      <c r="H545" s="163">
        <v>1</v>
      </c>
      <c r="I545" s="164"/>
      <c r="J545" s="165">
        <f t="shared" si="160"/>
        <v>0</v>
      </c>
      <c r="K545" s="166"/>
      <c r="L545" s="30"/>
      <c r="M545" s="167" t="s">
        <v>1</v>
      </c>
      <c r="N545" s="168" t="s">
        <v>45</v>
      </c>
      <c r="O545" s="55"/>
      <c r="P545" s="169">
        <f t="shared" si="161"/>
        <v>0</v>
      </c>
      <c r="Q545" s="169">
        <v>4.3729999999999998E-2</v>
      </c>
      <c r="R545" s="169">
        <f t="shared" si="162"/>
        <v>4.3729999999999998E-2</v>
      </c>
      <c r="S545" s="169">
        <v>0</v>
      </c>
      <c r="T545" s="170">
        <f t="shared" si="163"/>
        <v>0</v>
      </c>
      <c r="U545" s="29"/>
      <c r="V545" s="29"/>
      <c r="W545" s="29"/>
      <c r="X545" s="29"/>
      <c r="Y545" s="29"/>
      <c r="Z545" s="29"/>
      <c r="AA545" s="29"/>
      <c r="AB545" s="29"/>
      <c r="AC545" s="29"/>
      <c r="AD545" s="29"/>
      <c r="AE545" s="29"/>
      <c r="AR545" s="171" t="s">
        <v>265</v>
      </c>
      <c r="AT545" s="171" t="s">
        <v>199</v>
      </c>
      <c r="AU545" s="171" t="s">
        <v>204</v>
      </c>
      <c r="AY545" s="14" t="s">
        <v>196</v>
      </c>
      <c r="BE545" s="172">
        <f t="shared" si="164"/>
        <v>0</v>
      </c>
      <c r="BF545" s="172">
        <f t="shared" si="165"/>
        <v>0</v>
      </c>
      <c r="BG545" s="172">
        <f t="shared" si="166"/>
        <v>0</v>
      </c>
      <c r="BH545" s="172">
        <f t="shared" si="167"/>
        <v>0</v>
      </c>
      <c r="BI545" s="172">
        <f t="shared" si="168"/>
        <v>0</v>
      </c>
      <c r="BJ545" s="14" t="s">
        <v>204</v>
      </c>
      <c r="BK545" s="172">
        <f t="shared" si="169"/>
        <v>0</v>
      </c>
      <c r="BL545" s="14" t="s">
        <v>265</v>
      </c>
      <c r="BM545" s="171" t="s">
        <v>2091</v>
      </c>
    </row>
    <row r="546" spans="1:65" s="2" customFormat="1" ht="16.5" customHeight="1">
      <c r="A546" s="29"/>
      <c r="B546" s="158"/>
      <c r="C546" s="159" t="s">
        <v>2092</v>
      </c>
      <c r="D546" s="159" t="s">
        <v>199</v>
      </c>
      <c r="E546" s="160" t="s">
        <v>2093</v>
      </c>
      <c r="F546" s="161" t="s">
        <v>1226</v>
      </c>
      <c r="G546" s="162" t="s">
        <v>512</v>
      </c>
      <c r="H546" s="163">
        <v>1</v>
      </c>
      <c r="I546" s="164"/>
      <c r="J546" s="165">
        <f t="shared" si="160"/>
        <v>0</v>
      </c>
      <c r="K546" s="166"/>
      <c r="L546" s="30"/>
      <c r="M546" s="167" t="s">
        <v>1</v>
      </c>
      <c r="N546" s="168" t="s">
        <v>45</v>
      </c>
      <c r="O546" s="55"/>
      <c r="P546" s="169">
        <f t="shared" si="161"/>
        <v>0</v>
      </c>
      <c r="Q546" s="169">
        <v>3.1699999999999999E-2</v>
      </c>
      <c r="R546" s="169">
        <f t="shared" si="162"/>
        <v>3.1699999999999999E-2</v>
      </c>
      <c r="S546" s="169">
        <v>0</v>
      </c>
      <c r="T546" s="170">
        <f t="shared" si="163"/>
        <v>0</v>
      </c>
      <c r="U546" s="29"/>
      <c r="V546" s="29"/>
      <c r="W546" s="29"/>
      <c r="X546" s="29"/>
      <c r="Y546" s="29"/>
      <c r="Z546" s="29"/>
      <c r="AA546" s="29"/>
      <c r="AB546" s="29"/>
      <c r="AC546" s="29"/>
      <c r="AD546" s="29"/>
      <c r="AE546" s="29"/>
      <c r="AR546" s="171" t="s">
        <v>265</v>
      </c>
      <c r="AT546" s="171" t="s">
        <v>199</v>
      </c>
      <c r="AU546" s="171" t="s">
        <v>204</v>
      </c>
      <c r="AY546" s="14" t="s">
        <v>196</v>
      </c>
      <c r="BE546" s="172">
        <f t="shared" si="164"/>
        <v>0</v>
      </c>
      <c r="BF546" s="172">
        <f t="shared" si="165"/>
        <v>0</v>
      </c>
      <c r="BG546" s="172">
        <f t="shared" si="166"/>
        <v>0</v>
      </c>
      <c r="BH546" s="172">
        <f t="shared" si="167"/>
        <v>0</v>
      </c>
      <c r="BI546" s="172">
        <f t="shared" si="168"/>
        <v>0</v>
      </c>
      <c r="BJ546" s="14" t="s">
        <v>204</v>
      </c>
      <c r="BK546" s="172">
        <f t="shared" si="169"/>
        <v>0</v>
      </c>
      <c r="BL546" s="14" t="s">
        <v>265</v>
      </c>
      <c r="BM546" s="171" t="s">
        <v>2094</v>
      </c>
    </row>
    <row r="547" spans="1:65" s="2" customFormat="1" ht="16.5" customHeight="1">
      <c r="A547" s="29"/>
      <c r="B547" s="158"/>
      <c r="C547" s="159" t="s">
        <v>2095</v>
      </c>
      <c r="D547" s="159" t="s">
        <v>199</v>
      </c>
      <c r="E547" s="160" t="s">
        <v>1225</v>
      </c>
      <c r="F547" s="161" t="s">
        <v>1226</v>
      </c>
      <c r="G547" s="162" t="s">
        <v>512</v>
      </c>
      <c r="H547" s="163">
        <v>2</v>
      </c>
      <c r="I547" s="164"/>
      <c r="J547" s="165">
        <f t="shared" si="160"/>
        <v>0</v>
      </c>
      <c r="K547" s="166"/>
      <c r="L547" s="30"/>
      <c r="M547" s="167" t="s">
        <v>1</v>
      </c>
      <c r="N547" s="168" t="s">
        <v>45</v>
      </c>
      <c r="O547" s="55"/>
      <c r="P547" s="169">
        <f t="shared" si="161"/>
        <v>0</v>
      </c>
      <c r="Q547" s="169">
        <v>7.0860000000000006E-2</v>
      </c>
      <c r="R547" s="169">
        <f t="shared" si="162"/>
        <v>0.14172000000000001</v>
      </c>
      <c r="S547" s="169">
        <v>0</v>
      </c>
      <c r="T547" s="170">
        <f t="shared" si="163"/>
        <v>0</v>
      </c>
      <c r="U547" s="29"/>
      <c r="V547" s="29"/>
      <c r="W547" s="29"/>
      <c r="X547" s="29"/>
      <c r="Y547" s="29"/>
      <c r="Z547" s="29"/>
      <c r="AA547" s="29"/>
      <c r="AB547" s="29"/>
      <c r="AC547" s="29"/>
      <c r="AD547" s="29"/>
      <c r="AE547" s="29"/>
      <c r="AR547" s="171" t="s">
        <v>265</v>
      </c>
      <c r="AT547" s="171" t="s">
        <v>199</v>
      </c>
      <c r="AU547" s="171" t="s">
        <v>204</v>
      </c>
      <c r="AY547" s="14" t="s">
        <v>196</v>
      </c>
      <c r="BE547" s="172">
        <f t="shared" si="164"/>
        <v>0</v>
      </c>
      <c r="BF547" s="172">
        <f t="shared" si="165"/>
        <v>0</v>
      </c>
      <c r="BG547" s="172">
        <f t="shared" si="166"/>
        <v>0</v>
      </c>
      <c r="BH547" s="172">
        <f t="shared" si="167"/>
        <v>0</v>
      </c>
      <c r="BI547" s="172">
        <f t="shared" si="168"/>
        <v>0</v>
      </c>
      <c r="BJ547" s="14" t="s">
        <v>204</v>
      </c>
      <c r="BK547" s="172">
        <f t="shared" si="169"/>
        <v>0</v>
      </c>
      <c r="BL547" s="14" t="s">
        <v>265</v>
      </c>
      <c r="BM547" s="171" t="s">
        <v>2096</v>
      </c>
    </row>
    <row r="548" spans="1:65" s="2" customFormat="1" ht="16.5" customHeight="1">
      <c r="A548" s="29"/>
      <c r="B548" s="158"/>
      <c r="C548" s="159" t="s">
        <v>2097</v>
      </c>
      <c r="D548" s="159" t="s">
        <v>199</v>
      </c>
      <c r="E548" s="160" t="s">
        <v>2098</v>
      </c>
      <c r="F548" s="161" t="s">
        <v>1226</v>
      </c>
      <c r="G548" s="162" t="s">
        <v>512</v>
      </c>
      <c r="H548" s="163">
        <v>2</v>
      </c>
      <c r="I548" s="164"/>
      <c r="J548" s="165">
        <f t="shared" si="160"/>
        <v>0</v>
      </c>
      <c r="K548" s="166"/>
      <c r="L548" s="30"/>
      <c r="M548" s="167" t="s">
        <v>1</v>
      </c>
      <c r="N548" s="168" t="s">
        <v>45</v>
      </c>
      <c r="O548" s="55"/>
      <c r="P548" s="169">
        <f t="shared" si="161"/>
        <v>0</v>
      </c>
      <c r="Q548" s="169">
        <v>7.4010000000000006E-2</v>
      </c>
      <c r="R548" s="169">
        <f t="shared" si="162"/>
        <v>0.14802000000000001</v>
      </c>
      <c r="S548" s="169">
        <v>0</v>
      </c>
      <c r="T548" s="170">
        <f t="shared" si="163"/>
        <v>0</v>
      </c>
      <c r="U548" s="29"/>
      <c r="V548" s="29"/>
      <c r="W548" s="29"/>
      <c r="X548" s="29"/>
      <c r="Y548" s="29"/>
      <c r="Z548" s="29"/>
      <c r="AA548" s="29"/>
      <c r="AB548" s="29"/>
      <c r="AC548" s="29"/>
      <c r="AD548" s="29"/>
      <c r="AE548" s="29"/>
      <c r="AR548" s="171" t="s">
        <v>265</v>
      </c>
      <c r="AT548" s="171" t="s">
        <v>199</v>
      </c>
      <c r="AU548" s="171" t="s">
        <v>204</v>
      </c>
      <c r="AY548" s="14" t="s">
        <v>196</v>
      </c>
      <c r="BE548" s="172">
        <f t="shared" si="164"/>
        <v>0</v>
      </c>
      <c r="BF548" s="172">
        <f t="shared" si="165"/>
        <v>0</v>
      </c>
      <c r="BG548" s="172">
        <f t="shared" si="166"/>
        <v>0</v>
      </c>
      <c r="BH548" s="172">
        <f t="shared" si="167"/>
        <v>0</v>
      </c>
      <c r="BI548" s="172">
        <f t="shared" si="168"/>
        <v>0</v>
      </c>
      <c r="BJ548" s="14" t="s">
        <v>204</v>
      </c>
      <c r="BK548" s="172">
        <f t="shared" si="169"/>
        <v>0</v>
      </c>
      <c r="BL548" s="14" t="s">
        <v>265</v>
      </c>
      <c r="BM548" s="171" t="s">
        <v>2099</v>
      </c>
    </row>
    <row r="549" spans="1:65" s="2" customFormat="1" ht="16.5" customHeight="1">
      <c r="A549" s="29"/>
      <c r="B549" s="158"/>
      <c r="C549" s="159" t="s">
        <v>2100</v>
      </c>
      <c r="D549" s="159" t="s">
        <v>199</v>
      </c>
      <c r="E549" s="160" t="s">
        <v>2101</v>
      </c>
      <c r="F549" s="161" t="s">
        <v>2102</v>
      </c>
      <c r="G549" s="162" t="s">
        <v>222</v>
      </c>
      <c r="H549" s="163">
        <v>200.6</v>
      </c>
      <c r="I549" s="164"/>
      <c r="J549" s="165">
        <f t="shared" si="160"/>
        <v>0</v>
      </c>
      <c r="K549" s="166"/>
      <c r="L549" s="30"/>
      <c r="M549" s="167" t="s">
        <v>1</v>
      </c>
      <c r="N549" s="168" t="s">
        <v>45</v>
      </c>
      <c r="O549" s="55"/>
      <c r="P549" s="169">
        <f t="shared" si="161"/>
        <v>0</v>
      </c>
      <c r="Q549" s="169">
        <v>0</v>
      </c>
      <c r="R549" s="169">
        <f t="shared" si="162"/>
        <v>0</v>
      </c>
      <c r="S549" s="169">
        <v>0</v>
      </c>
      <c r="T549" s="170">
        <f t="shared" si="163"/>
        <v>0</v>
      </c>
      <c r="U549" s="29"/>
      <c r="V549" s="29"/>
      <c r="W549" s="29"/>
      <c r="X549" s="29"/>
      <c r="Y549" s="29"/>
      <c r="Z549" s="29"/>
      <c r="AA549" s="29"/>
      <c r="AB549" s="29"/>
      <c r="AC549" s="29"/>
      <c r="AD549" s="29"/>
      <c r="AE549" s="29"/>
      <c r="AR549" s="171" t="s">
        <v>265</v>
      </c>
      <c r="AT549" s="171" t="s">
        <v>199</v>
      </c>
      <c r="AU549" s="171" t="s">
        <v>204</v>
      </c>
      <c r="AY549" s="14" t="s">
        <v>196</v>
      </c>
      <c r="BE549" s="172">
        <f t="shared" si="164"/>
        <v>0</v>
      </c>
      <c r="BF549" s="172">
        <f t="shared" si="165"/>
        <v>0</v>
      </c>
      <c r="BG549" s="172">
        <f t="shared" si="166"/>
        <v>0</v>
      </c>
      <c r="BH549" s="172">
        <f t="shared" si="167"/>
        <v>0</v>
      </c>
      <c r="BI549" s="172">
        <f t="shared" si="168"/>
        <v>0</v>
      </c>
      <c r="BJ549" s="14" t="s">
        <v>204</v>
      </c>
      <c r="BK549" s="172">
        <f t="shared" si="169"/>
        <v>0</v>
      </c>
      <c r="BL549" s="14" t="s">
        <v>265</v>
      </c>
      <c r="BM549" s="171" t="s">
        <v>2103</v>
      </c>
    </row>
    <row r="550" spans="1:65" s="2" customFormat="1" ht="16.5" customHeight="1">
      <c r="A550" s="29"/>
      <c r="B550" s="158"/>
      <c r="C550" s="159" t="s">
        <v>2104</v>
      </c>
      <c r="D550" s="159" t="s">
        <v>199</v>
      </c>
      <c r="E550" s="160" t="s">
        <v>1229</v>
      </c>
      <c r="F550" s="161" t="s">
        <v>1230</v>
      </c>
      <c r="G550" s="162" t="s">
        <v>1231</v>
      </c>
      <c r="H550" s="163">
        <v>7.6929999999999996</v>
      </c>
      <c r="I550" s="164"/>
      <c r="J550" s="165">
        <f t="shared" si="160"/>
        <v>0</v>
      </c>
      <c r="K550" s="166"/>
      <c r="L550" s="30"/>
      <c r="M550" s="167" t="s">
        <v>1</v>
      </c>
      <c r="N550" s="168" t="s">
        <v>45</v>
      </c>
      <c r="O550" s="55"/>
      <c r="P550" s="169">
        <f t="shared" si="161"/>
        <v>0</v>
      </c>
      <c r="Q550" s="169">
        <v>6.9999999999999994E-5</v>
      </c>
      <c r="R550" s="169">
        <f t="shared" si="162"/>
        <v>5.3850999999999997E-4</v>
      </c>
      <c r="S550" s="169">
        <v>0</v>
      </c>
      <c r="T550" s="170">
        <f t="shared" si="163"/>
        <v>0</v>
      </c>
      <c r="U550" s="29"/>
      <c r="V550" s="29"/>
      <c r="W550" s="29"/>
      <c r="X550" s="29"/>
      <c r="Y550" s="29"/>
      <c r="Z550" s="29"/>
      <c r="AA550" s="29"/>
      <c r="AB550" s="29"/>
      <c r="AC550" s="29"/>
      <c r="AD550" s="29"/>
      <c r="AE550" s="29"/>
      <c r="AR550" s="171" t="s">
        <v>265</v>
      </c>
      <c r="AT550" s="171" t="s">
        <v>199</v>
      </c>
      <c r="AU550" s="171" t="s">
        <v>204</v>
      </c>
      <c r="AY550" s="14" t="s">
        <v>196</v>
      </c>
      <c r="BE550" s="172">
        <f t="shared" si="164"/>
        <v>0</v>
      </c>
      <c r="BF550" s="172">
        <f t="shared" si="165"/>
        <v>0</v>
      </c>
      <c r="BG550" s="172">
        <f t="shared" si="166"/>
        <v>0</v>
      </c>
      <c r="BH550" s="172">
        <f t="shared" si="167"/>
        <v>0</v>
      </c>
      <c r="BI550" s="172">
        <f t="shared" si="168"/>
        <v>0</v>
      </c>
      <c r="BJ550" s="14" t="s">
        <v>204</v>
      </c>
      <c r="BK550" s="172">
        <f t="shared" si="169"/>
        <v>0</v>
      </c>
      <c r="BL550" s="14" t="s">
        <v>265</v>
      </c>
      <c r="BM550" s="171" t="s">
        <v>2105</v>
      </c>
    </row>
    <row r="551" spans="1:65" s="2" customFormat="1" ht="16.5" customHeight="1">
      <c r="A551" s="29"/>
      <c r="B551" s="158"/>
      <c r="C551" s="173" t="s">
        <v>2106</v>
      </c>
      <c r="D551" s="173" t="s">
        <v>214</v>
      </c>
      <c r="E551" s="174" t="s">
        <v>1234</v>
      </c>
      <c r="F551" s="175" t="s">
        <v>2107</v>
      </c>
      <c r="G551" s="176" t="s">
        <v>1231</v>
      </c>
      <c r="H551" s="177">
        <v>8.4619999999999997</v>
      </c>
      <c r="I551" s="178"/>
      <c r="J551" s="179">
        <f t="shared" si="160"/>
        <v>0</v>
      </c>
      <c r="K551" s="180"/>
      <c r="L551" s="181"/>
      <c r="M551" s="182" t="s">
        <v>1</v>
      </c>
      <c r="N551" s="183" t="s">
        <v>45</v>
      </c>
      <c r="O551" s="55"/>
      <c r="P551" s="169">
        <f t="shared" si="161"/>
        <v>0</v>
      </c>
      <c r="Q551" s="169">
        <v>1E-3</v>
      </c>
      <c r="R551" s="169">
        <f t="shared" si="162"/>
        <v>8.4620000000000008E-3</v>
      </c>
      <c r="S551" s="169">
        <v>0</v>
      </c>
      <c r="T551" s="170">
        <f t="shared" si="163"/>
        <v>0</v>
      </c>
      <c r="U551" s="29"/>
      <c r="V551" s="29"/>
      <c r="W551" s="29"/>
      <c r="X551" s="29"/>
      <c r="Y551" s="29"/>
      <c r="Z551" s="29"/>
      <c r="AA551" s="29"/>
      <c r="AB551" s="29"/>
      <c r="AC551" s="29"/>
      <c r="AD551" s="29"/>
      <c r="AE551" s="29"/>
      <c r="AR551" s="171" t="s">
        <v>320</v>
      </c>
      <c r="AT551" s="171" t="s">
        <v>214</v>
      </c>
      <c r="AU551" s="171" t="s">
        <v>204</v>
      </c>
      <c r="AY551" s="14" t="s">
        <v>196</v>
      </c>
      <c r="BE551" s="172">
        <f t="shared" si="164"/>
        <v>0</v>
      </c>
      <c r="BF551" s="172">
        <f t="shared" si="165"/>
        <v>0</v>
      </c>
      <c r="BG551" s="172">
        <f t="shared" si="166"/>
        <v>0</v>
      </c>
      <c r="BH551" s="172">
        <f t="shared" si="167"/>
        <v>0</v>
      </c>
      <c r="BI551" s="172">
        <f t="shared" si="168"/>
        <v>0</v>
      </c>
      <c r="BJ551" s="14" t="s">
        <v>204</v>
      </c>
      <c r="BK551" s="172">
        <f t="shared" si="169"/>
        <v>0</v>
      </c>
      <c r="BL551" s="14" t="s">
        <v>265</v>
      </c>
      <c r="BM551" s="171" t="s">
        <v>2108</v>
      </c>
    </row>
    <row r="552" spans="1:65" s="2" customFormat="1" ht="16.5" customHeight="1">
      <c r="A552" s="29"/>
      <c r="B552" s="158"/>
      <c r="C552" s="159" t="s">
        <v>2109</v>
      </c>
      <c r="D552" s="159" t="s">
        <v>199</v>
      </c>
      <c r="E552" s="160" t="s">
        <v>2110</v>
      </c>
      <c r="F552" s="161" t="s">
        <v>2111</v>
      </c>
      <c r="G552" s="162" t="s">
        <v>1231</v>
      </c>
      <c r="H552" s="163">
        <v>459.84</v>
      </c>
      <c r="I552" s="164"/>
      <c r="J552" s="165">
        <f t="shared" si="160"/>
        <v>0</v>
      </c>
      <c r="K552" s="166"/>
      <c r="L552" s="30"/>
      <c r="M552" s="167" t="s">
        <v>1</v>
      </c>
      <c r="N552" s="168" t="s">
        <v>45</v>
      </c>
      <c r="O552" s="55"/>
      <c r="P552" s="169">
        <f t="shared" si="161"/>
        <v>0</v>
      </c>
      <c r="Q552" s="169">
        <v>5.0000000000000002E-5</v>
      </c>
      <c r="R552" s="169">
        <f t="shared" si="162"/>
        <v>2.2991999999999999E-2</v>
      </c>
      <c r="S552" s="169">
        <v>0</v>
      </c>
      <c r="T552" s="170">
        <f t="shared" si="163"/>
        <v>0</v>
      </c>
      <c r="U552" s="29"/>
      <c r="V552" s="29"/>
      <c r="W552" s="29"/>
      <c r="X552" s="29"/>
      <c r="Y552" s="29"/>
      <c r="Z552" s="29"/>
      <c r="AA552" s="29"/>
      <c r="AB552" s="29"/>
      <c r="AC552" s="29"/>
      <c r="AD552" s="29"/>
      <c r="AE552" s="29"/>
      <c r="AR552" s="171" t="s">
        <v>265</v>
      </c>
      <c r="AT552" s="171" t="s">
        <v>199</v>
      </c>
      <c r="AU552" s="171" t="s">
        <v>204</v>
      </c>
      <c r="AY552" s="14" t="s">
        <v>196</v>
      </c>
      <c r="BE552" s="172">
        <f t="shared" si="164"/>
        <v>0</v>
      </c>
      <c r="BF552" s="172">
        <f t="shared" si="165"/>
        <v>0</v>
      </c>
      <c r="BG552" s="172">
        <f t="shared" si="166"/>
        <v>0</v>
      </c>
      <c r="BH552" s="172">
        <f t="shared" si="167"/>
        <v>0</v>
      </c>
      <c r="BI552" s="172">
        <f t="shared" si="168"/>
        <v>0</v>
      </c>
      <c r="BJ552" s="14" t="s">
        <v>204</v>
      </c>
      <c r="BK552" s="172">
        <f t="shared" si="169"/>
        <v>0</v>
      </c>
      <c r="BL552" s="14" t="s">
        <v>265</v>
      </c>
      <c r="BM552" s="171" t="s">
        <v>2112</v>
      </c>
    </row>
    <row r="553" spans="1:65" s="2" customFormat="1" ht="16.5" customHeight="1">
      <c r="A553" s="29"/>
      <c r="B553" s="158"/>
      <c r="C553" s="173" t="s">
        <v>2113</v>
      </c>
      <c r="D553" s="173" t="s">
        <v>214</v>
      </c>
      <c r="E553" s="174" t="s">
        <v>2114</v>
      </c>
      <c r="F553" s="175" t="s">
        <v>2115</v>
      </c>
      <c r="G553" s="176" t="s">
        <v>1231</v>
      </c>
      <c r="H553" s="177">
        <v>496.62700000000001</v>
      </c>
      <c r="I553" s="178"/>
      <c r="J553" s="179">
        <f t="shared" si="160"/>
        <v>0</v>
      </c>
      <c r="K553" s="180"/>
      <c r="L553" s="181"/>
      <c r="M553" s="182" t="s">
        <v>1</v>
      </c>
      <c r="N553" s="183" t="s">
        <v>45</v>
      </c>
      <c r="O553" s="55"/>
      <c r="P553" s="169">
        <f t="shared" si="161"/>
        <v>0</v>
      </c>
      <c r="Q553" s="169">
        <v>1E-3</v>
      </c>
      <c r="R553" s="169">
        <f t="shared" si="162"/>
        <v>0.49662700000000004</v>
      </c>
      <c r="S553" s="169">
        <v>0</v>
      </c>
      <c r="T553" s="170">
        <f t="shared" si="163"/>
        <v>0</v>
      </c>
      <c r="U553" s="29"/>
      <c r="V553" s="29"/>
      <c r="W553" s="29"/>
      <c r="X553" s="29"/>
      <c r="Y553" s="29"/>
      <c r="Z553" s="29"/>
      <c r="AA553" s="29"/>
      <c r="AB553" s="29"/>
      <c r="AC553" s="29"/>
      <c r="AD553" s="29"/>
      <c r="AE553" s="29"/>
      <c r="AR553" s="171" t="s">
        <v>320</v>
      </c>
      <c r="AT553" s="171" t="s">
        <v>214</v>
      </c>
      <c r="AU553" s="171" t="s">
        <v>204</v>
      </c>
      <c r="AY553" s="14" t="s">
        <v>196</v>
      </c>
      <c r="BE553" s="172">
        <f t="shared" si="164"/>
        <v>0</v>
      </c>
      <c r="BF553" s="172">
        <f t="shared" si="165"/>
        <v>0</v>
      </c>
      <c r="BG553" s="172">
        <f t="shared" si="166"/>
        <v>0</v>
      </c>
      <c r="BH553" s="172">
        <f t="shared" si="167"/>
        <v>0</v>
      </c>
      <c r="BI553" s="172">
        <f t="shared" si="168"/>
        <v>0</v>
      </c>
      <c r="BJ553" s="14" t="s">
        <v>204</v>
      </c>
      <c r="BK553" s="172">
        <f t="shared" si="169"/>
        <v>0</v>
      </c>
      <c r="BL553" s="14" t="s">
        <v>265</v>
      </c>
      <c r="BM553" s="171" t="s">
        <v>2116</v>
      </c>
    </row>
    <row r="554" spans="1:65" s="2" customFormat="1" ht="16.5" customHeight="1">
      <c r="A554" s="29"/>
      <c r="B554" s="158"/>
      <c r="C554" s="159" t="s">
        <v>2117</v>
      </c>
      <c r="D554" s="159" t="s">
        <v>199</v>
      </c>
      <c r="E554" s="160" t="s">
        <v>1238</v>
      </c>
      <c r="F554" s="161" t="s">
        <v>1239</v>
      </c>
      <c r="G554" s="162" t="s">
        <v>1231</v>
      </c>
      <c r="H554" s="163">
        <v>860</v>
      </c>
      <c r="I554" s="164"/>
      <c r="J554" s="165">
        <f t="shared" si="160"/>
        <v>0</v>
      </c>
      <c r="K554" s="166"/>
      <c r="L554" s="30"/>
      <c r="M554" s="167" t="s">
        <v>1</v>
      </c>
      <c r="N554" s="168" t="s">
        <v>45</v>
      </c>
      <c r="O554" s="55"/>
      <c r="P554" s="169">
        <f t="shared" si="161"/>
        <v>0</v>
      </c>
      <c r="Q554" s="169">
        <v>0</v>
      </c>
      <c r="R554" s="169">
        <f t="shared" si="162"/>
        <v>0</v>
      </c>
      <c r="S554" s="169">
        <v>1E-3</v>
      </c>
      <c r="T554" s="170">
        <f t="shared" si="163"/>
        <v>0.86</v>
      </c>
      <c r="U554" s="29"/>
      <c r="V554" s="29"/>
      <c r="W554" s="29"/>
      <c r="X554" s="29"/>
      <c r="Y554" s="29"/>
      <c r="Z554" s="29"/>
      <c r="AA554" s="29"/>
      <c r="AB554" s="29"/>
      <c r="AC554" s="29"/>
      <c r="AD554" s="29"/>
      <c r="AE554" s="29"/>
      <c r="AR554" s="171" t="s">
        <v>265</v>
      </c>
      <c r="AT554" s="171" t="s">
        <v>199</v>
      </c>
      <c r="AU554" s="171" t="s">
        <v>204</v>
      </c>
      <c r="AY554" s="14" t="s">
        <v>196</v>
      </c>
      <c r="BE554" s="172">
        <f t="shared" si="164"/>
        <v>0</v>
      </c>
      <c r="BF554" s="172">
        <f t="shared" si="165"/>
        <v>0</v>
      </c>
      <c r="BG554" s="172">
        <f t="shared" si="166"/>
        <v>0</v>
      </c>
      <c r="BH554" s="172">
        <f t="shared" si="167"/>
        <v>0</v>
      </c>
      <c r="BI554" s="172">
        <f t="shared" si="168"/>
        <v>0</v>
      </c>
      <c r="BJ554" s="14" t="s">
        <v>204</v>
      </c>
      <c r="BK554" s="172">
        <f t="shared" si="169"/>
        <v>0</v>
      </c>
      <c r="BL554" s="14" t="s">
        <v>265</v>
      </c>
      <c r="BM554" s="171" t="s">
        <v>1240</v>
      </c>
    </row>
    <row r="555" spans="1:65" s="2" customFormat="1" ht="16.5" customHeight="1">
      <c r="A555" s="29"/>
      <c r="B555" s="158"/>
      <c r="C555" s="159" t="s">
        <v>2118</v>
      </c>
      <c r="D555" s="159" t="s">
        <v>199</v>
      </c>
      <c r="E555" s="160" t="s">
        <v>2119</v>
      </c>
      <c r="F555" s="161" t="s">
        <v>2120</v>
      </c>
      <c r="G555" s="162" t="s">
        <v>1231</v>
      </c>
      <c r="H555" s="163">
        <v>250</v>
      </c>
      <c r="I555" s="164"/>
      <c r="J555" s="165">
        <f t="shared" si="160"/>
        <v>0</v>
      </c>
      <c r="K555" s="166"/>
      <c r="L555" s="30"/>
      <c r="M555" s="167" t="s">
        <v>1</v>
      </c>
      <c r="N555" s="168" t="s">
        <v>45</v>
      </c>
      <c r="O555" s="55"/>
      <c r="P555" s="169">
        <f t="shared" si="161"/>
        <v>0</v>
      </c>
      <c r="Q555" s="169">
        <v>0</v>
      </c>
      <c r="R555" s="169">
        <f t="shared" si="162"/>
        <v>0</v>
      </c>
      <c r="S555" s="169">
        <v>1E-3</v>
      </c>
      <c r="T555" s="170">
        <f t="shared" si="163"/>
        <v>0.25</v>
      </c>
      <c r="U555" s="29"/>
      <c r="V555" s="29"/>
      <c r="W555" s="29"/>
      <c r="X555" s="29"/>
      <c r="Y555" s="29"/>
      <c r="Z555" s="29"/>
      <c r="AA555" s="29"/>
      <c r="AB555" s="29"/>
      <c r="AC555" s="29"/>
      <c r="AD555" s="29"/>
      <c r="AE555" s="29"/>
      <c r="AR555" s="171" t="s">
        <v>265</v>
      </c>
      <c r="AT555" s="171" t="s">
        <v>199</v>
      </c>
      <c r="AU555" s="171" t="s">
        <v>204</v>
      </c>
      <c r="AY555" s="14" t="s">
        <v>196</v>
      </c>
      <c r="BE555" s="172">
        <f t="shared" si="164"/>
        <v>0</v>
      </c>
      <c r="BF555" s="172">
        <f t="shared" si="165"/>
        <v>0</v>
      </c>
      <c r="BG555" s="172">
        <f t="shared" si="166"/>
        <v>0</v>
      </c>
      <c r="BH555" s="172">
        <f t="shared" si="167"/>
        <v>0</v>
      </c>
      <c r="BI555" s="172">
        <f t="shared" si="168"/>
        <v>0</v>
      </c>
      <c r="BJ555" s="14" t="s">
        <v>204</v>
      </c>
      <c r="BK555" s="172">
        <f t="shared" si="169"/>
        <v>0</v>
      </c>
      <c r="BL555" s="14" t="s">
        <v>265</v>
      </c>
      <c r="BM555" s="171" t="s">
        <v>2121</v>
      </c>
    </row>
    <row r="556" spans="1:65" s="2" customFormat="1" ht="16.5" customHeight="1">
      <c r="A556" s="29"/>
      <c r="B556" s="158"/>
      <c r="C556" s="159" t="s">
        <v>2122</v>
      </c>
      <c r="D556" s="159" t="s">
        <v>199</v>
      </c>
      <c r="E556" s="160" t="s">
        <v>1242</v>
      </c>
      <c r="F556" s="161" t="s">
        <v>1243</v>
      </c>
      <c r="G556" s="162" t="s">
        <v>212</v>
      </c>
      <c r="H556" s="163">
        <v>9.5969999999999995</v>
      </c>
      <c r="I556" s="164"/>
      <c r="J556" s="165">
        <f t="shared" si="160"/>
        <v>0</v>
      </c>
      <c r="K556" s="166"/>
      <c r="L556" s="30"/>
      <c r="M556" s="167" t="s">
        <v>1</v>
      </c>
      <c r="N556" s="168" t="s">
        <v>45</v>
      </c>
      <c r="O556" s="55"/>
      <c r="P556" s="169">
        <f t="shared" si="161"/>
        <v>0</v>
      </c>
      <c r="Q556" s="169">
        <v>0</v>
      </c>
      <c r="R556" s="169">
        <f t="shared" si="162"/>
        <v>0</v>
      </c>
      <c r="S556" s="169">
        <v>0</v>
      </c>
      <c r="T556" s="170">
        <f t="shared" si="163"/>
        <v>0</v>
      </c>
      <c r="U556" s="29"/>
      <c r="V556" s="29"/>
      <c r="W556" s="29"/>
      <c r="X556" s="29"/>
      <c r="Y556" s="29"/>
      <c r="Z556" s="29"/>
      <c r="AA556" s="29"/>
      <c r="AB556" s="29"/>
      <c r="AC556" s="29"/>
      <c r="AD556" s="29"/>
      <c r="AE556" s="29"/>
      <c r="AR556" s="171" t="s">
        <v>265</v>
      </c>
      <c r="AT556" s="171" t="s">
        <v>199</v>
      </c>
      <c r="AU556" s="171" t="s">
        <v>204</v>
      </c>
      <c r="AY556" s="14" t="s">
        <v>196</v>
      </c>
      <c r="BE556" s="172">
        <f t="shared" si="164"/>
        <v>0</v>
      </c>
      <c r="BF556" s="172">
        <f t="shared" si="165"/>
        <v>0</v>
      </c>
      <c r="BG556" s="172">
        <f t="shared" si="166"/>
        <v>0</v>
      </c>
      <c r="BH556" s="172">
        <f t="shared" si="167"/>
        <v>0</v>
      </c>
      <c r="BI556" s="172">
        <f t="shared" si="168"/>
        <v>0</v>
      </c>
      <c r="BJ556" s="14" t="s">
        <v>204</v>
      </c>
      <c r="BK556" s="172">
        <f t="shared" si="169"/>
        <v>0</v>
      </c>
      <c r="BL556" s="14" t="s">
        <v>265</v>
      </c>
      <c r="BM556" s="171" t="s">
        <v>2123</v>
      </c>
    </row>
    <row r="557" spans="1:65" s="12" customFormat="1" ht="22.9" customHeight="1">
      <c r="B557" s="145"/>
      <c r="D557" s="146" t="s">
        <v>78</v>
      </c>
      <c r="E557" s="156" t="s">
        <v>1245</v>
      </c>
      <c r="F557" s="156" t="s">
        <v>1246</v>
      </c>
      <c r="I557" s="148"/>
      <c r="J557" s="157">
        <f>BK557</f>
        <v>0</v>
      </c>
      <c r="L557" s="145"/>
      <c r="M557" s="150"/>
      <c r="N557" s="151"/>
      <c r="O557" s="151"/>
      <c r="P557" s="152">
        <f>SUM(P558:P572)</f>
        <v>0</v>
      </c>
      <c r="Q557" s="151"/>
      <c r="R557" s="152">
        <f>SUM(R558:R572)</f>
        <v>11.603040399999999</v>
      </c>
      <c r="S557" s="151"/>
      <c r="T557" s="153">
        <f>SUM(T558:T572)</f>
        <v>0</v>
      </c>
      <c r="AR557" s="146" t="s">
        <v>204</v>
      </c>
      <c r="AT557" s="154" t="s">
        <v>78</v>
      </c>
      <c r="AU557" s="154" t="s">
        <v>87</v>
      </c>
      <c r="AY557" s="146" t="s">
        <v>196</v>
      </c>
      <c r="BK557" s="155">
        <f>SUM(BK558:BK572)</f>
        <v>0</v>
      </c>
    </row>
    <row r="558" spans="1:65" s="2" customFormat="1" ht="16.5" customHeight="1">
      <c r="A558" s="29"/>
      <c r="B558" s="158"/>
      <c r="C558" s="159" t="s">
        <v>2124</v>
      </c>
      <c r="D558" s="159" t="s">
        <v>199</v>
      </c>
      <c r="E558" s="160" t="s">
        <v>1248</v>
      </c>
      <c r="F558" s="161" t="s">
        <v>1249</v>
      </c>
      <c r="G558" s="162" t="s">
        <v>208</v>
      </c>
      <c r="H558" s="163">
        <v>337.09199999999998</v>
      </c>
      <c r="I558" s="164"/>
      <c r="J558" s="165">
        <f t="shared" ref="J558:J572" si="170">ROUND(I558*H558,2)</f>
        <v>0</v>
      </c>
      <c r="K558" s="166"/>
      <c r="L558" s="30"/>
      <c r="M558" s="167" t="s">
        <v>1</v>
      </c>
      <c r="N558" s="168" t="s">
        <v>45</v>
      </c>
      <c r="O558" s="55"/>
      <c r="P558" s="169">
        <f t="shared" ref="P558:P572" si="171">O558*H558</f>
        <v>0</v>
      </c>
      <c r="Q558" s="169">
        <v>2.9999999999999997E-4</v>
      </c>
      <c r="R558" s="169">
        <f t="shared" ref="R558:R572" si="172">Q558*H558</f>
        <v>0.10112759999999998</v>
      </c>
      <c r="S558" s="169">
        <v>0</v>
      </c>
      <c r="T558" s="170">
        <f t="shared" ref="T558:T572" si="173">S558*H558</f>
        <v>0</v>
      </c>
      <c r="U558" s="29"/>
      <c r="V558" s="29"/>
      <c r="W558" s="29"/>
      <c r="X558" s="29"/>
      <c r="Y558" s="29"/>
      <c r="Z558" s="29"/>
      <c r="AA558" s="29"/>
      <c r="AB558" s="29"/>
      <c r="AC558" s="29"/>
      <c r="AD558" s="29"/>
      <c r="AE558" s="29"/>
      <c r="AR558" s="171" t="s">
        <v>265</v>
      </c>
      <c r="AT558" s="171" t="s">
        <v>199</v>
      </c>
      <c r="AU558" s="171" t="s">
        <v>204</v>
      </c>
      <c r="AY558" s="14" t="s">
        <v>196</v>
      </c>
      <c r="BE558" s="172">
        <f t="shared" ref="BE558:BE572" si="174">IF(N558="základní",J558,0)</f>
        <v>0</v>
      </c>
      <c r="BF558" s="172">
        <f t="shared" ref="BF558:BF572" si="175">IF(N558="snížená",J558,0)</f>
        <v>0</v>
      </c>
      <c r="BG558" s="172">
        <f t="shared" ref="BG558:BG572" si="176">IF(N558="zákl. přenesená",J558,0)</f>
        <v>0</v>
      </c>
      <c r="BH558" s="172">
        <f t="shared" ref="BH558:BH572" si="177">IF(N558="sníž. přenesená",J558,0)</f>
        <v>0</v>
      </c>
      <c r="BI558" s="172">
        <f t="shared" ref="BI558:BI572" si="178">IF(N558="nulová",J558,0)</f>
        <v>0</v>
      </c>
      <c r="BJ558" s="14" t="s">
        <v>204</v>
      </c>
      <c r="BK558" s="172">
        <f t="shared" ref="BK558:BK572" si="179">ROUND(I558*H558,2)</f>
        <v>0</v>
      </c>
      <c r="BL558" s="14" t="s">
        <v>265</v>
      </c>
      <c r="BM558" s="171" t="s">
        <v>2125</v>
      </c>
    </row>
    <row r="559" spans="1:65" s="2" customFormat="1" ht="16.5" customHeight="1">
      <c r="A559" s="29"/>
      <c r="B559" s="158"/>
      <c r="C559" s="159" t="s">
        <v>2126</v>
      </c>
      <c r="D559" s="159" t="s">
        <v>199</v>
      </c>
      <c r="E559" s="160" t="s">
        <v>1252</v>
      </c>
      <c r="F559" s="161" t="s">
        <v>1253</v>
      </c>
      <c r="G559" s="162" t="s">
        <v>222</v>
      </c>
      <c r="H559" s="163">
        <v>75.599999999999994</v>
      </c>
      <c r="I559" s="164"/>
      <c r="J559" s="165">
        <f t="shared" si="170"/>
        <v>0</v>
      </c>
      <c r="K559" s="166"/>
      <c r="L559" s="30"/>
      <c r="M559" s="167" t="s">
        <v>1</v>
      </c>
      <c r="N559" s="168" t="s">
        <v>45</v>
      </c>
      <c r="O559" s="55"/>
      <c r="P559" s="169">
        <f t="shared" si="171"/>
        <v>0</v>
      </c>
      <c r="Q559" s="169">
        <v>3.4000000000000002E-4</v>
      </c>
      <c r="R559" s="169">
        <f t="shared" si="172"/>
        <v>2.5704000000000001E-2</v>
      </c>
      <c r="S559" s="169">
        <v>0</v>
      </c>
      <c r="T559" s="170">
        <f t="shared" si="173"/>
        <v>0</v>
      </c>
      <c r="U559" s="29"/>
      <c r="V559" s="29"/>
      <c r="W559" s="29"/>
      <c r="X559" s="29"/>
      <c r="Y559" s="29"/>
      <c r="Z559" s="29"/>
      <c r="AA559" s="29"/>
      <c r="AB559" s="29"/>
      <c r="AC559" s="29"/>
      <c r="AD559" s="29"/>
      <c r="AE559" s="29"/>
      <c r="AR559" s="171" t="s">
        <v>265</v>
      </c>
      <c r="AT559" s="171" t="s">
        <v>199</v>
      </c>
      <c r="AU559" s="171" t="s">
        <v>204</v>
      </c>
      <c r="AY559" s="14" t="s">
        <v>196</v>
      </c>
      <c r="BE559" s="172">
        <f t="shared" si="174"/>
        <v>0</v>
      </c>
      <c r="BF559" s="172">
        <f t="shared" si="175"/>
        <v>0</v>
      </c>
      <c r="BG559" s="172">
        <f t="shared" si="176"/>
        <v>0</v>
      </c>
      <c r="BH559" s="172">
        <f t="shared" si="177"/>
        <v>0</v>
      </c>
      <c r="BI559" s="172">
        <f t="shared" si="178"/>
        <v>0</v>
      </c>
      <c r="BJ559" s="14" t="s">
        <v>204</v>
      </c>
      <c r="BK559" s="172">
        <f t="shared" si="179"/>
        <v>0</v>
      </c>
      <c r="BL559" s="14" t="s">
        <v>265</v>
      </c>
      <c r="BM559" s="171" t="s">
        <v>2127</v>
      </c>
    </row>
    <row r="560" spans="1:65" s="2" customFormat="1" ht="16.5" customHeight="1">
      <c r="A560" s="29"/>
      <c r="B560" s="158"/>
      <c r="C560" s="173" t="s">
        <v>2128</v>
      </c>
      <c r="D560" s="173" t="s">
        <v>214</v>
      </c>
      <c r="E560" s="174" t="s">
        <v>1256</v>
      </c>
      <c r="F560" s="175" t="s">
        <v>1257</v>
      </c>
      <c r="G560" s="176" t="s">
        <v>222</v>
      </c>
      <c r="H560" s="177">
        <v>83.16</v>
      </c>
      <c r="I560" s="178"/>
      <c r="J560" s="179">
        <f t="shared" si="170"/>
        <v>0</v>
      </c>
      <c r="K560" s="180"/>
      <c r="L560" s="181"/>
      <c r="M560" s="182" t="s">
        <v>1</v>
      </c>
      <c r="N560" s="183" t="s">
        <v>45</v>
      </c>
      <c r="O560" s="55"/>
      <c r="P560" s="169">
        <f t="shared" si="171"/>
        <v>0</v>
      </c>
      <c r="Q560" s="169">
        <v>3.8999999999999999E-4</v>
      </c>
      <c r="R560" s="169">
        <f t="shared" si="172"/>
        <v>3.24324E-2</v>
      </c>
      <c r="S560" s="169">
        <v>0</v>
      </c>
      <c r="T560" s="170">
        <f t="shared" si="173"/>
        <v>0</v>
      </c>
      <c r="U560" s="29"/>
      <c r="V560" s="29"/>
      <c r="W560" s="29"/>
      <c r="X560" s="29"/>
      <c r="Y560" s="29"/>
      <c r="Z560" s="29"/>
      <c r="AA560" s="29"/>
      <c r="AB560" s="29"/>
      <c r="AC560" s="29"/>
      <c r="AD560" s="29"/>
      <c r="AE560" s="29"/>
      <c r="AR560" s="171" t="s">
        <v>320</v>
      </c>
      <c r="AT560" s="171" t="s">
        <v>214</v>
      </c>
      <c r="AU560" s="171" t="s">
        <v>204</v>
      </c>
      <c r="AY560" s="14" t="s">
        <v>196</v>
      </c>
      <c r="BE560" s="172">
        <f t="shared" si="174"/>
        <v>0</v>
      </c>
      <c r="BF560" s="172">
        <f t="shared" si="175"/>
        <v>0</v>
      </c>
      <c r="BG560" s="172">
        <f t="shared" si="176"/>
        <v>0</v>
      </c>
      <c r="BH560" s="172">
        <f t="shared" si="177"/>
        <v>0</v>
      </c>
      <c r="BI560" s="172">
        <f t="shared" si="178"/>
        <v>0</v>
      </c>
      <c r="BJ560" s="14" t="s">
        <v>204</v>
      </c>
      <c r="BK560" s="172">
        <f t="shared" si="179"/>
        <v>0</v>
      </c>
      <c r="BL560" s="14" t="s">
        <v>265</v>
      </c>
      <c r="BM560" s="171" t="s">
        <v>2129</v>
      </c>
    </row>
    <row r="561" spans="1:65" s="2" customFormat="1" ht="16.5" customHeight="1">
      <c r="A561" s="29"/>
      <c r="B561" s="158"/>
      <c r="C561" s="159" t="s">
        <v>2130</v>
      </c>
      <c r="D561" s="159" t="s">
        <v>199</v>
      </c>
      <c r="E561" s="160" t="s">
        <v>1260</v>
      </c>
      <c r="F561" s="161" t="s">
        <v>1261</v>
      </c>
      <c r="G561" s="162" t="s">
        <v>222</v>
      </c>
      <c r="H561" s="163">
        <v>6</v>
      </c>
      <c r="I561" s="164"/>
      <c r="J561" s="165">
        <f t="shared" si="170"/>
        <v>0</v>
      </c>
      <c r="K561" s="166"/>
      <c r="L561" s="30"/>
      <c r="M561" s="167" t="s">
        <v>1</v>
      </c>
      <c r="N561" s="168" t="s">
        <v>45</v>
      </c>
      <c r="O561" s="55"/>
      <c r="P561" s="169">
        <f t="shared" si="171"/>
        <v>0</v>
      </c>
      <c r="Q561" s="169">
        <v>1.209E-2</v>
      </c>
      <c r="R561" s="169">
        <f t="shared" si="172"/>
        <v>7.2539999999999993E-2</v>
      </c>
      <c r="S561" s="169">
        <v>0</v>
      </c>
      <c r="T561" s="170">
        <f t="shared" si="173"/>
        <v>0</v>
      </c>
      <c r="U561" s="29"/>
      <c r="V561" s="29"/>
      <c r="W561" s="29"/>
      <c r="X561" s="29"/>
      <c r="Y561" s="29"/>
      <c r="Z561" s="29"/>
      <c r="AA561" s="29"/>
      <c r="AB561" s="29"/>
      <c r="AC561" s="29"/>
      <c r="AD561" s="29"/>
      <c r="AE561" s="29"/>
      <c r="AR561" s="171" t="s">
        <v>265</v>
      </c>
      <c r="AT561" s="171" t="s">
        <v>199</v>
      </c>
      <c r="AU561" s="171" t="s">
        <v>204</v>
      </c>
      <c r="AY561" s="14" t="s">
        <v>196</v>
      </c>
      <c r="BE561" s="172">
        <f t="shared" si="174"/>
        <v>0</v>
      </c>
      <c r="BF561" s="172">
        <f t="shared" si="175"/>
        <v>0</v>
      </c>
      <c r="BG561" s="172">
        <f t="shared" si="176"/>
        <v>0</v>
      </c>
      <c r="BH561" s="172">
        <f t="shared" si="177"/>
        <v>0</v>
      </c>
      <c r="BI561" s="172">
        <f t="shared" si="178"/>
        <v>0</v>
      </c>
      <c r="BJ561" s="14" t="s">
        <v>204</v>
      </c>
      <c r="BK561" s="172">
        <f t="shared" si="179"/>
        <v>0</v>
      </c>
      <c r="BL561" s="14" t="s">
        <v>265</v>
      </c>
      <c r="BM561" s="171" t="s">
        <v>2131</v>
      </c>
    </row>
    <row r="562" spans="1:65" s="2" customFormat="1" ht="16.5" customHeight="1">
      <c r="A562" s="29"/>
      <c r="B562" s="158"/>
      <c r="C562" s="159" t="s">
        <v>2132</v>
      </c>
      <c r="D562" s="159" t="s">
        <v>199</v>
      </c>
      <c r="E562" s="160" t="s">
        <v>1264</v>
      </c>
      <c r="F562" s="161" t="s">
        <v>1265</v>
      </c>
      <c r="G562" s="162" t="s">
        <v>222</v>
      </c>
      <c r="H562" s="163">
        <v>75.599999999999994</v>
      </c>
      <c r="I562" s="164"/>
      <c r="J562" s="165">
        <f t="shared" si="170"/>
        <v>0</v>
      </c>
      <c r="K562" s="166"/>
      <c r="L562" s="30"/>
      <c r="M562" s="167" t="s">
        <v>1</v>
      </c>
      <c r="N562" s="168" t="s">
        <v>45</v>
      </c>
      <c r="O562" s="55"/>
      <c r="P562" s="169">
        <f t="shared" si="171"/>
        <v>0</v>
      </c>
      <c r="Q562" s="169">
        <v>1.5299999999999999E-3</v>
      </c>
      <c r="R562" s="169">
        <f t="shared" si="172"/>
        <v>0.11566799999999998</v>
      </c>
      <c r="S562" s="169">
        <v>0</v>
      </c>
      <c r="T562" s="170">
        <f t="shared" si="173"/>
        <v>0</v>
      </c>
      <c r="U562" s="29"/>
      <c r="V562" s="29"/>
      <c r="W562" s="29"/>
      <c r="X562" s="29"/>
      <c r="Y562" s="29"/>
      <c r="Z562" s="29"/>
      <c r="AA562" s="29"/>
      <c r="AB562" s="29"/>
      <c r="AC562" s="29"/>
      <c r="AD562" s="29"/>
      <c r="AE562" s="29"/>
      <c r="AR562" s="171" t="s">
        <v>265</v>
      </c>
      <c r="AT562" s="171" t="s">
        <v>199</v>
      </c>
      <c r="AU562" s="171" t="s">
        <v>204</v>
      </c>
      <c r="AY562" s="14" t="s">
        <v>196</v>
      </c>
      <c r="BE562" s="172">
        <f t="shared" si="174"/>
        <v>0</v>
      </c>
      <c r="BF562" s="172">
        <f t="shared" si="175"/>
        <v>0</v>
      </c>
      <c r="BG562" s="172">
        <f t="shared" si="176"/>
        <v>0</v>
      </c>
      <c r="BH562" s="172">
        <f t="shared" si="177"/>
        <v>0</v>
      </c>
      <c r="BI562" s="172">
        <f t="shared" si="178"/>
        <v>0</v>
      </c>
      <c r="BJ562" s="14" t="s">
        <v>204</v>
      </c>
      <c r="BK562" s="172">
        <f t="shared" si="179"/>
        <v>0</v>
      </c>
      <c r="BL562" s="14" t="s">
        <v>265</v>
      </c>
      <c r="BM562" s="171" t="s">
        <v>2133</v>
      </c>
    </row>
    <row r="563" spans="1:65" s="2" customFormat="1" ht="16.5" customHeight="1">
      <c r="A563" s="29"/>
      <c r="B563" s="158"/>
      <c r="C563" s="159" t="s">
        <v>2134</v>
      </c>
      <c r="D563" s="159" t="s">
        <v>199</v>
      </c>
      <c r="E563" s="160" t="s">
        <v>1268</v>
      </c>
      <c r="F563" s="161" t="s">
        <v>1269</v>
      </c>
      <c r="G563" s="162" t="s">
        <v>222</v>
      </c>
      <c r="H563" s="163">
        <v>75.599999999999994</v>
      </c>
      <c r="I563" s="164"/>
      <c r="J563" s="165">
        <f t="shared" si="170"/>
        <v>0</v>
      </c>
      <c r="K563" s="166"/>
      <c r="L563" s="30"/>
      <c r="M563" s="167" t="s">
        <v>1</v>
      </c>
      <c r="N563" s="168" t="s">
        <v>45</v>
      </c>
      <c r="O563" s="55"/>
      <c r="P563" s="169">
        <f t="shared" si="171"/>
        <v>0</v>
      </c>
      <c r="Q563" s="169">
        <v>7.5000000000000002E-4</v>
      </c>
      <c r="R563" s="169">
        <f t="shared" si="172"/>
        <v>5.6699999999999993E-2</v>
      </c>
      <c r="S563" s="169">
        <v>0</v>
      </c>
      <c r="T563" s="170">
        <f t="shared" si="173"/>
        <v>0</v>
      </c>
      <c r="U563" s="29"/>
      <c r="V563" s="29"/>
      <c r="W563" s="29"/>
      <c r="X563" s="29"/>
      <c r="Y563" s="29"/>
      <c r="Z563" s="29"/>
      <c r="AA563" s="29"/>
      <c r="AB563" s="29"/>
      <c r="AC563" s="29"/>
      <c r="AD563" s="29"/>
      <c r="AE563" s="29"/>
      <c r="AR563" s="171" t="s">
        <v>265</v>
      </c>
      <c r="AT563" s="171" t="s">
        <v>199</v>
      </c>
      <c r="AU563" s="171" t="s">
        <v>204</v>
      </c>
      <c r="AY563" s="14" t="s">
        <v>196</v>
      </c>
      <c r="BE563" s="172">
        <f t="shared" si="174"/>
        <v>0</v>
      </c>
      <c r="BF563" s="172">
        <f t="shared" si="175"/>
        <v>0</v>
      </c>
      <c r="BG563" s="172">
        <f t="shared" si="176"/>
        <v>0</v>
      </c>
      <c r="BH563" s="172">
        <f t="shared" si="177"/>
        <v>0</v>
      </c>
      <c r="BI563" s="172">
        <f t="shared" si="178"/>
        <v>0</v>
      </c>
      <c r="BJ563" s="14" t="s">
        <v>204</v>
      </c>
      <c r="BK563" s="172">
        <f t="shared" si="179"/>
        <v>0</v>
      </c>
      <c r="BL563" s="14" t="s">
        <v>265</v>
      </c>
      <c r="BM563" s="171" t="s">
        <v>2135</v>
      </c>
    </row>
    <row r="564" spans="1:65" s="2" customFormat="1" ht="16.5" customHeight="1">
      <c r="A564" s="29"/>
      <c r="B564" s="158"/>
      <c r="C564" s="159" t="s">
        <v>2136</v>
      </c>
      <c r="D564" s="159" t="s">
        <v>199</v>
      </c>
      <c r="E564" s="160" t="s">
        <v>1272</v>
      </c>
      <c r="F564" s="161" t="s">
        <v>1273</v>
      </c>
      <c r="G564" s="162" t="s">
        <v>222</v>
      </c>
      <c r="H564" s="163">
        <v>493.62</v>
      </c>
      <c r="I564" s="164"/>
      <c r="J564" s="165">
        <f t="shared" si="170"/>
        <v>0</v>
      </c>
      <c r="K564" s="166"/>
      <c r="L564" s="30"/>
      <c r="M564" s="167" t="s">
        <v>1</v>
      </c>
      <c r="N564" s="168" t="s">
        <v>45</v>
      </c>
      <c r="O564" s="55"/>
      <c r="P564" s="169">
        <f t="shared" si="171"/>
        <v>0</v>
      </c>
      <c r="Q564" s="169">
        <v>4.2999999999999999E-4</v>
      </c>
      <c r="R564" s="169">
        <f t="shared" si="172"/>
        <v>0.21225659999999999</v>
      </c>
      <c r="S564" s="169">
        <v>0</v>
      </c>
      <c r="T564" s="170">
        <f t="shared" si="173"/>
        <v>0</v>
      </c>
      <c r="U564" s="29"/>
      <c r="V564" s="29"/>
      <c r="W564" s="29"/>
      <c r="X564" s="29"/>
      <c r="Y564" s="29"/>
      <c r="Z564" s="29"/>
      <c r="AA564" s="29"/>
      <c r="AB564" s="29"/>
      <c r="AC564" s="29"/>
      <c r="AD564" s="29"/>
      <c r="AE564" s="29"/>
      <c r="AR564" s="171" t="s">
        <v>265</v>
      </c>
      <c r="AT564" s="171" t="s">
        <v>199</v>
      </c>
      <c r="AU564" s="171" t="s">
        <v>204</v>
      </c>
      <c r="AY564" s="14" t="s">
        <v>196</v>
      </c>
      <c r="BE564" s="172">
        <f t="shared" si="174"/>
        <v>0</v>
      </c>
      <c r="BF564" s="172">
        <f t="shared" si="175"/>
        <v>0</v>
      </c>
      <c r="BG564" s="172">
        <f t="shared" si="176"/>
        <v>0</v>
      </c>
      <c r="BH564" s="172">
        <f t="shared" si="177"/>
        <v>0</v>
      </c>
      <c r="BI564" s="172">
        <f t="shared" si="178"/>
        <v>0</v>
      </c>
      <c r="BJ564" s="14" t="s">
        <v>204</v>
      </c>
      <c r="BK564" s="172">
        <f t="shared" si="179"/>
        <v>0</v>
      </c>
      <c r="BL564" s="14" t="s">
        <v>265</v>
      </c>
      <c r="BM564" s="171" t="s">
        <v>2137</v>
      </c>
    </row>
    <row r="565" spans="1:65" s="2" customFormat="1" ht="16.5" customHeight="1">
      <c r="A565" s="29"/>
      <c r="B565" s="158"/>
      <c r="C565" s="173" t="s">
        <v>2138</v>
      </c>
      <c r="D565" s="173" t="s">
        <v>214</v>
      </c>
      <c r="E565" s="174" t="s">
        <v>1276</v>
      </c>
      <c r="F565" s="175" t="s">
        <v>1277</v>
      </c>
      <c r="G565" s="176" t="s">
        <v>512</v>
      </c>
      <c r="H565" s="177">
        <v>1645.4</v>
      </c>
      <c r="I565" s="178"/>
      <c r="J565" s="179">
        <f t="shared" si="170"/>
        <v>0</v>
      </c>
      <c r="K565" s="180"/>
      <c r="L565" s="181"/>
      <c r="M565" s="182" t="s">
        <v>1</v>
      </c>
      <c r="N565" s="183" t="s">
        <v>45</v>
      </c>
      <c r="O565" s="55"/>
      <c r="P565" s="169">
        <f t="shared" si="171"/>
        <v>0</v>
      </c>
      <c r="Q565" s="169">
        <v>4.6999999999999999E-4</v>
      </c>
      <c r="R565" s="169">
        <f t="shared" si="172"/>
        <v>0.77333799999999997</v>
      </c>
      <c r="S565" s="169">
        <v>0</v>
      </c>
      <c r="T565" s="170">
        <f t="shared" si="173"/>
        <v>0</v>
      </c>
      <c r="U565" s="29"/>
      <c r="V565" s="29"/>
      <c r="W565" s="29"/>
      <c r="X565" s="29"/>
      <c r="Y565" s="29"/>
      <c r="Z565" s="29"/>
      <c r="AA565" s="29"/>
      <c r="AB565" s="29"/>
      <c r="AC565" s="29"/>
      <c r="AD565" s="29"/>
      <c r="AE565" s="29"/>
      <c r="AR565" s="171" t="s">
        <v>320</v>
      </c>
      <c r="AT565" s="171" t="s">
        <v>214</v>
      </c>
      <c r="AU565" s="171" t="s">
        <v>204</v>
      </c>
      <c r="AY565" s="14" t="s">
        <v>196</v>
      </c>
      <c r="BE565" s="172">
        <f t="shared" si="174"/>
        <v>0</v>
      </c>
      <c r="BF565" s="172">
        <f t="shared" si="175"/>
        <v>0</v>
      </c>
      <c r="BG565" s="172">
        <f t="shared" si="176"/>
        <v>0</v>
      </c>
      <c r="BH565" s="172">
        <f t="shared" si="177"/>
        <v>0</v>
      </c>
      <c r="BI565" s="172">
        <f t="shared" si="178"/>
        <v>0</v>
      </c>
      <c r="BJ565" s="14" t="s">
        <v>204</v>
      </c>
      <c r="BK565" s="172">
        <f t="shared" si="179"/>
        <v>0</v>
      </c>
      <c r="BL565" s="14" t="s">
        <v>265</v>
      </c>
      <c r="BM565" s="171" t="s">
        <v>2139</v>
      </c>
    </row>
    <row r="566" spans="1:65" s="2" customFormat="1" ht="21.75" customHeight="1">
      <c r="A566" s="29"/>
      <c r="B566" s="158"/>
      <c r="C566" s="159" t="s">
        <v>2140</v>
      </c>
      <c r="D566" s="159" t="s">
        <v>199</v>
      </c>
      <c r="E566" s="160" t="s">
        <v>1280</v>
      </c>
      <c r="F566" s="161" t="s">
        <v>1281</v>
      </c>
      <c r="G566" s="162" t="s">
        <v>208</v>
      </c>
      <c r="H566" s="163">
        <v>314.03399999999999</v>
      </c>
      <c r="I566" s="164"/>
      <c r="J566" s="165">
        <f t="shared" si="170"/>
        <v>0</v>
      </c>
      <c r="K566" s="166"/>
      <c r="L566" s="30"/>
      <c r="M566" s="167" t="s">
        <v>1</v>
      </c>
      <c r="N566" s="168" t="s">
        <v>45</v>
      </c>
      <c r="O566" s="55"/>
      <c r="P566" s="169">
        <f t="shared" si="171"/>
        <v>0</v>
      </c>
      <c r="Q566" s="169">
        <v>9.1000000000000004E-3</v>
      </c>
      <c r="R566" s="169">
        <f t="shared" si="172"/>
        <v>2.8577094000000001</v>
      </c>
      <c r="S566" s="169">
        <v>0</v>
      </c>
      <c r="T566" s="170">
        <f t="shared" si="173"/>
        <v>0</v>
      </c>
      <c r="U566" s="29"/>
      <c r="V566" s="29"/>
      <c r="W566" s="29"/>
      <c r="X566" s="29"/>
      <c r="Y566" s="29"/>
      <c r="Z566" s="29"/>
      <c r="AA566" s="29"/>
      <c r="AB566" s="29"/>
      <c r="AC566" s="29"/>
      <c r="AD566" s="29"/>
      <c r="AE566" s="29"/>
      <c r="AR566" s="171" t="s">
        <v>265</v>
      </c>
      <c r="AT566" s="171" t="s">
        <v>199</v>
      </c>
      <c r="AU566" s="171" t="s">
        <v>204</v>
      </c>
      <c r="AY566" s="14" t="s">
        <v>196</v>
      </c>
      <c r="BE566" s="172">
        <f t="shared" si="174"/>
        <v>0</v>
      </c>
      <c r="BF566" s="172">
        <f t="shared" si="175"/>
        <v>0</v>
      </c>
      <c r="BG566" s="172">
        <f t="shared" si="176"/>
        <v>0</v>
      </c>
      <c r="BH566" s="172">
        <f t="shared" si="177"/>
        <v>0</v>
      </c>
      <c r="BI566" s="172">
        <f t="shared" si="178"/>
        <v>0</v>
      </c>
      <c r="BJ566" s="14" t="s">
        <v>204</v>
      </c>
      <c r="BK566" s="172">
        <f t="shared" si="179"/>
        <v>0</v>
      </c>
      <c r="BL566" s="14" t="s">
        <v>265</v>
      </c>
      <c r="BM566" s="171" t="s">
        <v>2141</v>
      </c>
    </row>
    <row r="567" spans="1:65" s="2" customFormat="1" ht="21.75" customHeight="1">
      <c r="A567" s="29"/>
      <c r="B567" s="158"/>
      <c r="C567" s="173" t="s">
        <v>2142</v>
      </c>
      <c r="D567" s="173" t="s">
        <v>214</v>
      </c>
      <c r="E567" s="174" t="s">
        <v>1284</v>
      </c>
      <c r="F567" s="175" t="s">
        <v>1285</v>
      </c>
      <c r="G567" s="176" t="s">
        <v>208</v>
      </c>
      <c r="H567" s="177">
        <v>381.27100000000002</v>
      </c>
      <c r="I567" s="178"/>
      <c r="J567" s="179">
        <f t="shared" si="170"/>
        <v>0</v>
      </c>
      <c r="K567" s="180"/>
      <c r="L567" s="181"/>
      <c r="M567" s="182" t="s">
        <v>1</v>
      </c>
      <c r="N567" s="183" t="s">
        <v>45</v>
      </c>
      <c r="O567" s="55"/>
      <c r="P567" s="169">
        <f t="shared" si="171"/>
        <v>0</v>
      </c>
      <c r="Q567" s="169">
        <v>1.9199999999999998E-2</v>
      </c>
      <c r="R567" s="169">
        <f t="shared" si="172"/>
        <v>7.3204031999999994</v>
      </c>
      <c r="S567" s="169">
        <v>0</v>
      </c>
      <c r="T567" s="170">
        <f t="shared" si="173"/>
        <v>0</v>
      </c>
      <c r="U567" s="29"/>
      <c r="V567" s="29"/>
      <c r="W567" s="29"/>
      <c r="X567" s="29"/>
      <c r="Y567" s="29"/>
      <c r="Z567" s="29"/>
      <c r="AA567" s="29"/>
      <c r="AB567" s="29"/>
      <c r="AC567" s="29"/>
      <c r="AD567" s="29"/>
      <c r="AE567" s="29"/>
      <c r="AR567" s="171" t="s">
        <v>320</v>
      </c>
      <c r="AT567" s="171" t="s">
        <v>214</v>
      </c>
      <c r="AU567" s="171" t="s">
        <v>204</v>
      </c>
      <c r="AY567" s="14" t="s">
        <v>196</v>
      </c>
      <c r="BE567" s="172">
        <f t="shared" si="174"/>
        <v>0</v>
      </c>
      <c r="BF567" s="172">
        <f t="shared" si="175"/>
        <v>0</v>
      </c>
      <c r="BG567" s="172">
        <f t="shared" si="176"/>
        <v>0</v>
      </c>
      <c r="BH567" s="172">
        <f t="shared" si="177"/>
        <v>0</v>
      </c>
      <c r="BI567" s="172">
        <f t="shared" si="178"/>
        <v>0</v>
      </c>
      <c r="BJ567" s="14" t="s">
        <v>204</v>
      </c>
      <c r="BK567" s="172">
        <f t="shared" si="179"/>
        <v>0</v>
      </c>
      <c r="BL567" s="14" t="s">
        <v>265</v>
      </c>
      <c r="BM567" s="171" t="s">
        <v>2143</v>
      </c>
    </row>
    <row r="568" spans="1:65" s="2" customFormat="1" ht="16.5" customHeight="1">
      <c r="A568" s="29"/>
      <c r="B568" s="158"/>
      <c r="C568" s="159" t="s">
        <v>2144</v>
      </c>
      <c r="D568" s="159" t="s">
        <v>199</v>
      </c>
      <c r="E568" s="160" t="s">
        <v>1288</v>
      </c>
      <c r="F568" s="161" t="s">
        <v>1289</v>
      </c>
      <c r="G568" s="162" t="s">
        <v>208</v>
      </c>
      <c r="H568" s="163">
        <v>314.03399999999999</v>
      </c>
      <c r="I568" s="164"/>
      <c r="J568" s="165">
        <f t="shared" si="170"/>
        <v>0</v>
      </c>
      <c r="K568" s="166"/>
      <c r="L568" s="30"/>
      <c r="M568" s="167" t="s">
        <v>1</v>
      </c>
      <c r="N568" s="168" t="s">
        <v>45</v>
      </c>
      <c r="O568" s="55"/>
      <c r="P568" s="169">
        <f t="shared" si="171"/>
        <v>0</v>
      </c>
      <c r="Q568" s="169">
        <v>0</v>
      </c>
      <c r="R568" s="169">
        <f t="shared" si="172"/>
        <v>0</v>
      </c>
      <c r="S568" s="169">
        <v>0</v>
      </c>
      <c r="T568" s="170">
        <f t="shared" si="173"/>
        <v>0</v>
      </c>
      <c r="U568" s="29"/>
      <c r="V568" s="29"/>
      <c r="W568" s="29"/>
      <c r="X568" s="29"/>
      <c r="Y568" s="29"/>
      <c r="Z568" s="29"/>
      <c r="AA568" s="29"/>
      <c r="AB568" s="29"/>
      <c r="AC568" s="29"/>
      <c r="AD568" s="29"/>
      <c r="AE568" s="29"/>
      <c r="AR568" s="171" t="s">
        <v>265</v>
      </c>
      <c r="AT568" s="171" t="s">
        <v>199</v>
      </c>
      <c r="AU568" s="171" t="s">
        <v>204</v>
      </c>
      <c r="AY568" s="14" t="s">
        <v>196</v>
      </c>
      <c r="BE568" s="172">
        <f t="shared" si="174"/>
        <v>0</v>
      </c>
      <c r="BF568" s="172">
        <f t="shared" si="175"/>
        <v>0</v>
      </c>
      <c r="BG568" s="172">
        <f t="shared" si="176"/>
        <v>0</v>
      </c>
      <c r="BH568" s="172">
        <f t="shared" si="177"/>
        <v>0</v>
      </c>
      <c r="BI568" s="172">
        <f t="shared" si="178"/>
        <v>0</v>
      </c>
      <c r="BJ568" s="14" t="s">
        <v>204</v>
      </c>
      <c r="BK568" s="172">
        <f t="shared" si="179"/>
        <v>0</v>
      </c>
      <c r="BL568" s="14" t="s">
        <v>265</v>
      </c>
      <c r="BM568" s="171" t="s">
        <v>2145</v>
      </c>
    </row>
    <row r="569" spans="1:65" s="2" customFormat="1" ht="16.5" customHeight="1">
      <c r="A569" s="29"/>
      <c r="B569" s="158"/>
      <c r="C569" s="159" t="s">
        <v>2146</v>
      </c>
      <c r="D569" s="159" t="s">
        <v>199</v>
      </c>
      <c r="E569" s="160" t="s">
        <v>1292</v>
      </c>
      <c r="F569" s="161" t="s">
        <v>1293</v>
      </c>
      <c r="G569" s="162" t="s">
        <v>208</v>
      </c>
      <c r="H569" s="163">
        <v>346.16399999999999</v>
      </c>
      <c r="I569" s="164"/>
      <c r="J569" s="165">
        <f t="shared" si="170"/>
        <v>0</v>
      </c>
      <c r="K569" s="166"/>
      <c r="L569" s="30"/>
      <c r="M569" s="167" t="s">
        <v>1</v>
      </c>
      <c r="N569" s="168" t="s">
        <v>45</v>
      </c>
      <c r="O569" s="55"/>
      <c r="P569" s="169">
        <f t="shared" si="171"/>
        <v>0</v>
      </c>
      <c r="Q569" s="169">
        <v>0</v>
      </c>
      <c r="R569" s="169">
        <f t="shared" si="172"/>
        <v>0</v>
      </c>
      <c r="S569" s="169">
        <v>0</v>
      </c>
      <c r="T569" s="170">
        <f t="shared" si="173"/>
        <v>0</v>
      </c>
      <c r="U569" s="29"/>
      <c r="V569" s="29"/>
      <c r="W569" s="29"/>
      <c r="X569" s="29"/>
      <c r="Y569" s="29"/>
      <c r="Z569" s="29"/>
      <c r="AA569" s="29"/>
      <c r="AB569" s="29"/>
      <c r="AC569" s="29"/>
      <c r="AD569" s="29"/>
      <c r="AE569" s="29"/>
      <c r="AR569" s="171" t="s">
        <v>265</v>
      </c>
      <c r="AT569" s="171" t="s">
        <v>199</v>
      </c>
      <c r="AU569" s="171" t="s">
        <v>204</v>
      </c>
      <c r="AY569" s="14" t="s">
        <v>196</v>
      </c>
      <c r="BE569" s="172">
        <f t="shared" si="174"/>
        <v>0</v>
      </c>
      <c r="BF569" s="172">
        <f t="shared" si="175"/>
        <v>0</v>
      </c>
      <c r="BG569" s="172">
        <f t="shared" si="176"/>
        <v>0</v>
      </c>
      <c r="BH569" s="172">
        <f t="shared" si="177"/>
        <v>0</v>
      </c>
      <c r="BI569" s="172">
        <f t="shared" si="178"/>
        <v>0</v>
      </c>
      <c r="BJ569" s="14" t="s">
        <v>204</v>
      </c>
      <c r="BK569" s="172">
        <f t="shared" si="179"/>
        <v>0</v>
      </c>
      <c r="BL569" s="14" t="s">
        <v>265</v>
      </c>
      <c r="BM569" s="171" t="s">
        <v>2147</v>
      </c>
    </row>
    <row r="570" spans="1:65" s="2" customFormat="1" ht="16.5" customHeight="1">
      <c r="A570" s="29"/>
      <c r="B570" s="158"/>
      <c r="C570" s="159" t="s">
        <v>2148</v>
      </c>
      <c r="D570" s="159" t="s">
        <v>199</v>
      </c>
      <c r="E570" s="160" t="s">
        <v>1296</v>
      </c>
      <c r="F570" s="161" t="s">
        <v>1297</v>
      </c>
      <c r="G570" s="162" t="s">
        <v>222</v>
      </c>
      <c r="H570" s="163">
        <v>602.82000000000005</v>
      </c>
      <c r="I570" s="164"/>
      <c r="J570" s="165">
        <f t="shared" si="170"/>
        <v>0</v>
      </c>
      <c r="K570" s="166"/>
      <c r="L570" s="30"/>
      <c r="M570" s="167" t="s">
        <v>1</v>
      </c>
      <c r="N570" s="168" t="s">
        <v>45</v>
      </c>
      <c r="O570" s="55"/>
      <c r="P570" s="169">
        <f t="shared" si="171"/>
        <v>0</v>
      </c>
      <c r="Q570" s="169">
        <v>3.0000000000000001E-5</v>
      </c>
      <c r="R570" s="169">
        <f t="shared" si="172"/>
        <v>1.8084600000000003E-2</v>
      </c>
      <c r="S570" s="169">
        <v>0</v>
      </c>
      <c r="T570" s="170">
        <f t="shared" si="173"/>
        <v>0</v>
      </c>
      <c r="U570" s="29"/>
      <c r="V570" s="29"/>
      <c r="W570" s="29"/>
      <c r="X570" s="29"/>
      <c r="Y570" s="29"/>
      <c r="Z570" s="29"/>
      <c r="AA570" s="29"/>
      <c r="AB570" s="29"/>
      <c r="AC570" s="29"/>
      <c r="AD570" s="29"/>
      <c r="AE570" s="29"/>
      <c r="AR570" s="171" t="s">
        <v>265</v>
      </c>
      <c r="AT570" s="171" t="s">
        <v>199</v>
      </c>
      <c r="AU570" s="171" t="s">
        <v>204</v>
      </c>
      <c r="AY570" s="14" t="s">
        <v>196</v>
      </c>
      <c r="BE570" s="172">
        <f t="shared" si="174"/>
        <v>0</v>
      </c>
      <c r="BF570" s="172">
        <f t="shared" si="175"/>
        <v>0</v>
      </c>
      <c r="BG570" s="172">
        <f t="shared" si="176"/>
        <v>0</v>
      </c>
      <c r="BH570" s="172">
        <f t="shared" si="177"/>
        <v>0</v>
      </c>
      <c r="BI570" s="172">
        <f t="shared" si="178"/>
        <v>0</v>
      </c>
      <c r="BJ570" s="14" t="s">
        <v>204</v>
      </c>
      <c r="BK570" s="172">
        <f t="shared" si="179"/>
        <v>0</v>
      </c>
      <c r="BL570" s="14" t="s">
        <v>265</v>
      </c>
      <c r="BM570" s="171" t="s">
        <v>2149</v>
      </c>
    </row>
    <row r="571" spans="1:65" s="2" customFormat="1" ht="16.5" customHeight="1">
      <c r="A571" s="29"/>
      <c r="B571" s="158"/>
      <c r="C571" s="159" t="s">
        <v>2150</v>
      </c>
      <c r="D571" s="159" t="s">
        <v>199</v>
      </c>
      <c r="E571" s="160" t="s">
        <v>1300</v>
      </c>
      <c r="F571" s="161" t="s">
        <v>1301</v>
      </c>
      <c r="G571" s="162" t="s">
        <v>222</v>
      </c>
      <c r="H571" s="163">
        <v>569.22</v>
      </c>
      <c r="I571" s="164"/>
      <c r="J571" s="165">
        <f t="shared" si="170"/>
        <v>0</v>
      </c>
      <c r="K571" s="166"/>
      <c r="L571" s="30"/>
      <c r="M571" s="167" t="s">
        <v>1</v>
      </c>
      <c r="N571" s="168" t="s">
        <v>45</v>
      </c>
      <c r="O571" s="55"/>
      <c r="P571" s="169">
        <f t="shared" si="171"/>
        <v>0</v>
      </c>
      <c r="Q571" s="169">
        <v>3.0000000000000001E-5</v>
      </c>
      <c r="R571" s="169">
        <f t="shared" si="172"/>
        <v>1.7076600000000001E-2</v>
      </c>
      <c r="S571" s="169">
        <v>0</v>
      </c>
      <c r="T571" s="170">
        <f t="shared" si="173"/>
        <v>0</v>
      </c>
      <c r="U571" s="29"/>
      <c r="V571" s="29"/>
      <c r="W571" s="29"/>
      <c r="X571" s="29"/>
      <c r="Y571" s="29"/>
      <c r="Z571" s="29"/>
      <c r="AA571" s="29"/>
      <c r="AB571" s="29"/>
      <c r="AC571" s="29"/>
      <c r="AD571" s="29"/>
      <c r="AE571" s="29"/>
      <c r="AR571" s="171" t="s">
        <v>265</v>
      </c>
      <c r="AT571" s="171" t="s">
        <v>199</v>
      </c>
      <c r="AU571" s="171" t="s">
        <v>204</v>
      </c>
      <c r="AY571" s="14" t="s">
        <v>196</v>
      </c>
      <c r="BE571" s="172">
        <f t="shared" si="174"/>
        <v>0</v>
      </c>
      <c r="BF571" s="172">
        <f t="shared" si="175"/>
        <v>0</v>
      </c>
      <c r="BG571" s="172">
        <f t="shared" si="176"/>
        <v>0</v>
      </c>
      <c r="BH571" s="172">
        <f t="shared" si="177"/>
        <v>0</v>
      </c>
      <c r="BI571" s="172">
        <f t="shared" si="178"/>
        <v>0</v>
      </c>
      <c r="BJ571" s="14" t="s">
        <v>204</v>
      </c>
      <c r="BK571" s="172">
        <f t="shared" si="179"/>
        <v>0</v>
      </c>
      <c r="BL571" s="14" t="s">
        <v>265</v>
      </c>
      <c r="BM571" s="171" t="s">
        <v>2151</v>
      </c>
    </row>
    <row r="572" spans="1:65" s="2" customFormat="1" ht="16.5" customHeight="1">
      <c r="A572" s="29"/>
      <c r="B572" s="158"/>
      <c r="C572" s="159" t="s">
        <v>2152</v>
      </c>
      <c r="D572" s="159" t="s">
        <v>199</v>
      </c>
      <c r="E572" s="160" t="s">
        <v>1304</v>
      </c>
      <c r="F572" s="161" t="s">
        <v>1305</v>
      </c>
      <c r="G572" s="162" t="s">
        <v>212</v>
      </c>
      <c r="H572" s="163">
        <v>11.603</v>
      </c>
      <c r="I572" s="164"/>
      <c r="J572" s="165">
        <f t="shared" si="170"/>
        <v>0</v>
      </c>
      <c r="K572" s="166"/>
      <c r="L572" s="30"/>
      <c r="M572" s="167" t="s">
        <v>1</v>
      </c>
      <c r="N572" s="168" t="s">
        <v>45</v>
      </c>
      <c r="O572" s="55"/>
      <c r="P572" s="169">
        <f t="shared" si="171"/>
        <v>0</v>
      </c>
      <c r="Q572" s="169">
        <v>0</v>
      </c>
      <c r="R572" s="169">
        <f t="shared" si="172"/>
        <v>0</v>
      </c>
      <c r="S572" s="169">
        <v>0</v>
      </c>
      <c r="T572" s="170">
        <f t="shared" si="173"/>
        <v>0</v>
      </c>
      <c r="U572" s="29"/>
      <c r="V572" s="29"/>
      <c r="W572" s="29"/>
      <c r="X572" s="29"/>
      <c r="Y572" s="29"/>
      <c r="Z572" s="29"/>
      <c r="AA572" s="29"/>
      <c r="AB572" s="29"/>
      <c r="AC572" s="29"/>
      <c r="AD572" s="29"/>
      <c r="AE572" s="29"/>
      <c r="AR572" s="171" t="s">
        <v>265</v>
      </c>
      <c r="AT572" s="171" t="s">
        <v>199</v>
      </c>
      <c r="AU572" s="171" t="s">
        <v>204</v>
      </c>
      <c r="AY572" s="14" t="s">
        <v>196</v>
      </c>
      <c r="BE572" s="172">
        <f t="shared" si="174"/>
        <v>0</v>
      </c>
      <c r="BF572" s="172">
        <f t="shared" si="175"/>
        <v>0</v>
      </c>
      <c r="BG572" s="172">
        <f t="shared" si="176"/>
        <v>0</v>
      </c>
      <c r="BH572" s="172">
        <f t="shared" si="177"/>
        <v>0</v>
      </c>
      <c r="BI572" s="172">
        <f t="shared" si="178"/>
        <v>0</v>
      </c>
      <c r="BJ572" s="14" t="s">
        <v>204</v>
      </c>
      <c r="BK572" s="172">
        <f t="shared" si="179"/>
        <v>0</v>
      </c>
      <c r="BL572" s="14" t="s">
        <v>265</v>
      </c>
      <c r="BM572" s="171" t="s">
        <v>2153</v>
      </c>
    </row>
    <row r="573" spans="1:65" s="12" customFormat="1" ht="22.9" customHeight="1">
      <c r="B573" s="145"/>
      <c r="D573" s="146" t="s">
        <v>78</v>
      </c>
      <c r="E573" s="156" t="s">
        <v>1307</v>
      </c>
      <c r="F573" s="156" t="s">
        <v>1308</v>
      </c>
      <c r="I573" s="148"/>
      <c r="J573" s="157">
        <f>BK573</f>
        <v>0</v>
      </c>
      <c r="L573" s="145"/>
      <c r="M573" s="150"/>
      <c r="N573" s="151"/>
      <c r="O573" s="151"/>
      <c r="P573" s="152">
        <f>SUM(P574:P579)</f>
        <v>0</v>
      </c>
      <c r="Q573" s="151"/>
      <c r="R573" s="152">
        <f>SUM(R574:R579)</f>
        <v>0.10797337</v>
      </c>
      <c r="S573" s="151"/>
      <c r="T573" s="153">
        <f>SUM(T574:T579)</f>
        <v>0</v>
      </c>
      <c r="AR573" s="146" t="s">
        <v>204</v>
      </c>
      <c r="AT573" s="154" t="s">
        <v>78</v>
      </c>
      <c r="AU573" s="154" t="s">
        <v>87</v>
      </c>
      <c r="AY573" s="146" t="s">
        <v>196</v>
      </c>
      <c r="BK573" s="155">
        <f>SUM(BK574:BK579)</f>
        <v>0</v>
      </c>
    </row>
    <row r="574" spans="1:65" s="2" customFormat="1" ht="16.5" customHeight="1">
      <c r="A574" s="29"/>
      <c r="B574" s="158"/>
      <c r="C574" s="159" t="s">
        <v>2154</v>
      </c>
      <c r="D574" s="159" t="s">
        <v>199</v>
      </c>
      <c r="E574" s="160" t="s">
        <v>1310</v>
      </c>
      <c r="F574" s="161" t="s">
        <v>1311</v>
      </c>
      <c r="G574" s="162" t="s">
        <v>208</v>
      </c>
      <c r="H574" s="163">
        <v>14.191000000000001</v>
      </c>
      <c r="I574" s="164"/>
      <c r="J574" s="165">
        <f t="shared" ref="J574:J579" si="180">ROUND(I574*H574,2)</f>
        <v>0</v>
      </c>
      <c r="K574" s="166"/>
      <c r="L574" s="30"/>
      <c r="M574" s="167" t="s">
        <v>1</v>
      </c>
      <c r="N574" s="168" t="s">
        <v>45</v>
      </c>
      <c r="O574" s="55"/>
      <c r="P574" s="169">
        <f t="shared" ref="P574:P579" si="181">O574*H574</f>
        <v>0</v>
      </c>
      <c r="Q574" s="169">
        <v>1.7000000000000001E-4</v>
      </c>
      <c r="R574" s="169">
        <f t="shared" ref="R574:R579" si="182">Q574*H574</f>
        <v>2.4124700000000003E-3</v>
      </c>
      <c r="S574" s="169">
        <v>0</v>
      </c>
      <c r="T574" s="170">
        <f t="shared" ref="T574:T579" si="183">S574*H574</f>
        <v>0</v>
      </c>
      <c r="U574" s="29"/>
      <c r="V574" s="29"/>
      <c r="W574" s="29"/>
      <c r="X574" s="29"/>
      <c r="Y574" s="29"/>
      <c r="Z574" s="29"/>
      <c r="AA574" s="29"/>
      <c r="AB574" s="29"/>
      <c r="AC574" s="29"/>
      <c r="AD574" s="29"/>
      <c r="AE574" s="29"/>
      <c r="AR574" s="171" t="s">
        <v>265</v>
      </c>
      <c r="AT574" s="171" t="s">
        <v>199</v>
      </c>
      <c r="AU574" s="171" t="s">
        <v>204</v>
      </c>
      <c r="AY574" s="14" t="s">
        <v>196</v>
      </c>
      <c r="BE574" s="172">
        <f t="shared" ref="BE574:BE579" si="184">IF(N574="základní",J574,0)</f>
        <v>0</v>
      </c>
      <c r="BF574" s="172">
        <f t="shared" ref="BF574:BF579" si="185">IF(N574="snížená",J574,0)</f>
        <v>0</v>
      </c>
      <c r="BG574" s="172">
        <f t="shared" ref="BG574:BG579" si="186">IF(N574="zákl. přenesená",J574,0)</f>
        <v>0</v>
      </c>
      <c r="BH574" s="172">
        <f t="shared" ref="BH574:BH579" si="187">IF(N574="sníž. přenesená",J574,0)</f>
        <v>0</v>
      </c>
      <c r="BI574" s="172">
        <f t="shared" ref="BI574:BI579" si="188">IF(N574="nulová",J574,0)</f>
        <v>0</v>
      </c>
      <c r="BJ574" s="14" t="s">
        <v>204</v>
      </c>
      <c r="BK574" s="172">
        <f t="shared" ref="BK574:BK579" si="189">ROUND(I574*H574,2)</f>
        <v>0</v>
      </c>
      <c r="BL574" s="14" t="s">
        <v>265</v>
      </c>
      <c r="BM574" s="171" t="s">
        <v>2155</v>
      </c>
    </row>
    <row r="575" spans="1:65" s="2" customFormat="1" ht="16.5" customHeight="1">
      <c r="A575" s="29"/>
      <c r="B575" s="158"/>
      <c r="C575" s="159" t="s">
        <v>2156</v>
      </c>
      <c r="D575" s="159" t="s">
        <v>199</v>
      </c>
      <c r="E575" s="160" t="s">
        <v>1314</v>
      </c>
      <c r="F575" s="161" t="s">
        <v>1315</v>
      </c>
      <c r="G575" s="162" t="s">
        <v>208</v>
      </c>
      <c r="H575" s="163">
        <v>14.191000000000001</v>
      </c>
      <c r="I575" s="164"/>
      <c r="J575" s="165">
        <f t="shared" si="180"/>
        <v>0</v>
      </c>
      <c r="K575" s="166"/>
      <c r="L575" s="30"/>
      <c r="M575" s="167" t="s">
        <v>1</v>
      </c>
      <c r="N575" s="168" t="s">
        <v>45</v>
      </c>
      <c r="O575" s="55"/>
      <c r="P575" s="169">
        <f t="shared" si="181"/>
        <v>0</v>
      </c>
      <c r="Q575" s="169">
        <v>1.3999999999999999E-4</v>
      </c>
      <c r="R575" s="169">
        <f t="shared" si="182"/>
        <v>1.9867399999999999E-3</v>
      </c>
      <c r="S575" s="169">
        <v>0</v>
      </c>
      <c r="T575" s="170">
        <f t="shared" si="183"/>
        <v>0</v>
      </c>
      <c r="U575" s="29"/>
      <c r="V575" s="29"/>
      <c r="W575" s="29"/>
      <c r="X575" s="29"/>
      <c r="Y575" s="29"/>
      <c r="Z575" s="29"/>
      <c r="AA575" s="29"/>
      <c r="AB575" s="29"/>
      <c r="AC575" s="29"/>
      <c r="AD575" s="29"/>
      <c r="AE575" s="29"/>
      <c r="AR575" s="171" t="s">
        <v>265</v>
      </c>
      <c r="AT575" s="171" t="s">
        <v>199</v>
      </c>
      <c r="AU575" s="171" t="s">
        <v>204</v>
      </c>
      <c r="AY575" s="14" t="s">
        <v>196</v>
      </c>
      <c r="BE575" s="172">
        <f t="shared" si="184"/>
        <v>0</v>
      </c>
      <c r="BF575" s="172">
        <f t="shared" si="185"/>
        <v>0</v>
      </c>
      <c r="BG575" s="172">
        <f t="shared" si="186"/>
        <v>0</v>
      </c>
      <c r="BH575" s="172">
        <f t="shared" si="187"/>
        <v>0</v>
      </c>
      <c r="BI575" s="172">
        <f t="shared" si="188"/>
        <v>0</v>
      </c>
      <c r="BJ575" s="14" t="s">
        <v>204</v>
      </c>
      <c r="BK575" s="172">
        <f t="shared" si="189"/>
        <v>0</v>
      </c>
      <c r="BL575" s="14" t="s">
        <v>265</v>
      </c>
      <c r="BM575" s="171" t="s">
        <v>2157</v>
      </c>
    </row>
    <row r="576" spans="1:65" s="2" customFormat="1" ht="16.5" customHeight="1">
      <c r="A576" s="29"/>
      <c r="B576" s="158"/>
      <c r="C576" s="159" t="s">
        <v>2158</v>
      </c>
      <c r="D576" s="159" t="s">
        <v>199</v>
      </c>
      <c r="E576" s="160" t="s">
        <v>1318</v>
      </c>
      <c r="F576" s="161" t="s">
        <v>1319</v>
      </c>
      <c r="G576" s="162" t="s">
        <v>208</v>
      </c>
      <c r="H576" s="163">
        <v>24.3</v>
      </c>
      <c r="I576" s="164"/>
      <c r="J576" s="165">
        <f t="shared" si="180"/>
        <v>0</v>
      </c>
      <c r="K576" s="166"/>
      <c r="L576" s="30"/>
      <c r="M576" s="167" t="s">
        <v>1</v>
      </c>
      <c r="N576" s="168" t="s">
        <v>45</v>
      </c>
      <c r="O576" s="55"/>
      <c r="P576" s="169">
        <f t="shared" si="181"/>
        <v>0</v>
      </c>
      <c r="Q576" s="169">
        <v>6.8000000000000005E-4</v>
      </c>
      <c r="R576" s="169">
        <f t="shared" si="182"/>
        <v>1.6524E-2</v>
      </c>
      <c r="S576" s="169">
        <v>0</v>
      </c>
      <c r="T576" s="170">
        <f t="shared" si="183"/>
        <v>0</v>
      </c>
      <c r="U576" s="29"/>
      <c r="V576" s="29"/>
      <c r="W576" s="29"/>
      <c r="X576" s="29"/>
      <c r="Y576" s="29"/>
      <c r="Z576" s="29"/>
      <c r="AA576" s="29"/>
      <c r="AB576" s="29"/>
      <c r="AC576" s="29"/>
      <c r="AD576" s="29"/>
      <c r="AE576" s="29"/>
      <c r="AR576" s="171" t="s">
        <v>265</v>
      </c>
      <c r="AT576" s="171" t="s">
        <v>199</v>
      </c>
      <c r="AU576" s="171" t="s">
        <v>204</v>
      </c>
      <c r="AY576" s="14" t="s">
        <v>196</v>
      </c>
      <c r="BE576" s="172">
        <f t="shared" si="184"/>
        <v>0</v>
      </c>
      <c r="BF576" s="172">
        <f t="shared" si="185"/>
        <v>0</v>
      </c>
      <c r="BG576" s="172">
        <f t="shared" si="186"/>
        <v>0</v>
      </c>
      <c r="BH576" s="172">
        <f t="shared" si="187"/>
        <v>0</v>
      </c>
      <c r="BI576" s="172">
        <f t="shared" si="188"/>
        <v>0</v>
      </c>
      <c r="BJ576" s="14" t="s">
        <v>204</v>
      </c>
      <c r="BK576" s="172">
        <f t="shared" si="189"/>
        <v>0</v>
      </c>
      <c r="BL576" s="14" t="s">
        <v>265</v>
      </c>
      <c r="BM576" s="171" t="s">
        <v>2159</v>
      </c>
    </row>
    <row r="577" spans="1:65" s="2" customFormat="1" ht="16.5" customHeight="1">
      <c r="A577" s="29"/>
      <c r="B577" s="158"/>
      <c r="C577" s="159" t="s">
        <v>2160</v>
      </c>
      <c r="D577" s="159" t="s">
        <v>199</v>
      </c>
      <c r="E577" s="160" t="s">
        <v>1322</v>
      </c>
      <c r="F577" s="161" t="s">
        <v>1323</v>
      </c>
      <c r="G577" s="162" t="s">
        <v>208</v>
      </c>
      <c r="H577" s="163">
        <v>108.93300000000001</v>
      </c>
      <c r="I577" s="164"/>
      <c r="J577" s="165">
        <f t="shared" si="180"/>
        <v>0</v>
      </c>
      <c r="K577" s="166"/>
      <c r="L577" s="30"/>
      <c r="M577" s="167" t="s">
        <v>1</v>
      </c>
      <c r="N577" s="168" t="s">
        <v>45</v>
      </c>
      <c r="O577" s="55"/>
      <c r="P577" s="169">
        <f t="shared" si="181"/>
        <v>0</v>
      </c>
      <c r="Q577" s="169">
        <v>0</v>
      </c>
      <c r="R577" s="169">
        <f t="shared" si="182"/>
        <v>0</v>
      </c>
      <c r="S577" s="169">
        <v>0</v>
      </c>
      <c r="T577" s="170">
        <f t="shared" si="183"/>
        <v>0</v>
      </c>
      <c r="U577" s="29"/>
      <c r="V577" s="29"/>
      <c r="W577" s="29"/>
      <c r="X577" s="29"/>
      <c r="Y577" s="29"/>
      <c r="Z577" s="29"/>
      <c r="AA577" s="29"/>
      <c r="AB577" s="29"/>
      <c r="AC577" s="29"/>
      <c r="AD577" s="29"/>
      <c r="AE577" s="29"/>
      <c r="AR577" s="171" t="s">
        <v>265</v>
      </c>
      <c r="AT577" s="171" t="s">
        <v>199</v>
      </c>
      <c r="AU577" s="171" t="s">
        <v>204</v>
      </c>
      <c r="AY577" s="14" t="s">
        <v>196</v>
      </c>
      <c r="BE577" s="172">
        <f t="shared" si="184"/>
        <v>0</v>
      </c>
      <c r="BF577" s="172">
        <f t="shared" si="185"/>
        <v>0</v>
      </c>
      <c r="BG577" s="172">
        <f t="shared" si="186"/>
        <v>0</v>
      </c>
      <c r="BH577" s="172">
        <f t="shared" si="187"/>
        <v>0</v>
      </c>
      <c r="BI577" s="172">
        <f t="shared" si="188"/>
        <v>0</v>
      </c>
      <c r="BJ577" s="14" t="s">
        <v>204</v>
      </c>
      <c r="BK577" s="172">
        <f t="shared" si="189"/>
        <v>0</v>
      </c>
      <c r="BL577" s="14" t="s">
        <v>265</v>
      </c>
      <c r="BM577" s="171" t="s">
        <v>2161</v>
      </c>
    </row>
    <row r="578" spans="1:65" s="2" customFormat="1" ht="16.5" customHeight="1">
      <c r="A578" s="29"/>
      <c r="B578" s="158"/>
      <c r="C578" s="159" t="s">
        <v>2162</v>
      </c>
      <c r="D578" s="159" t="s">
        <v>199</v>
      </c>
      <c r="E578" s="160" t="s">
        <v>1326</v>
      </c>
      <c r="F578" s="161" t="s">
        <v>1327</v>
      </c>
      <c r="G578" s="162" t="s">
        <v>208</v>
      </c>
      <c r="H578" s="163">
        <v>120.273</v>
      </c>
      <c r="I578" s="164"/>
      <c r="J578" s="165">
        <f t="shared" si="180"/>
        <v>0</v>
      </c>
      <c r="K578" s="166"/>
      <c r="L578" s="30"/>
      <c r="M578" s="167" t="s">
        <v>1</v>
      </c>
      <c r="N578" s="168" t="s">
        <v>45</v>
      </c>
      <c r="O578" s="55"/>
      <c r="P578" s="169">
        <f t="shared" si="181"/>
        <v>0</v>
      </c>
      <c r="Q578" s="169">
        <v>7.2000000000000005E-4</v>
      </c>
      <c r="R578" s="169">
        <f t="shared" si="182"/>
        <v>8.6596560000000003E-2</v>
      </c>
      <c r="S578" s="169">
        <v>0</v>
      </c>
      <c r="T578" s="170">
        <f t="shared" si="183"/>
        <v>0</v>
      </c>
      <c r="U578" s="29"/>
      <c r="V578" s="29"/>
      <c r="W578" s="29"/>
      <c r="X578" s="29"/>
      <c r="Y578" s="29"/>
      <c r="Z578" s="29"/>
      <c r="AA578" s="29"/>
      <c r="AB578" s="29"/>
      <c r="AC578" s="29"/>
      <c r="AD578" s="29"/>
      <c r="AE578" s="29"/>
      <c r="AR578" s="171" t="s">
        <v>265</v>
      </c>
      <c r="AT578" s="171" t="s">
        <v>199</v>
      </c>
      <c r="AU578" s="171" t="s">
        <v>204</v>
      </c>
      <c r="AY578" s="14" t="s">
        <v>196</v>
      </c>
      <c r="BE578" s="172">
        <f t="shared" si="184"/>
        <v>0</v>
      </c>
      <c r="BF578" s="172">
        <f t="shared" si="185"/>
        <v>0</v>
      </c>
      <c r="BG578" s="172">
        <f t="shared" si="186"/>
        <v>0</v>
      </c>
      <c r="BH578" s="172">
        <f t="shared" si="187"/>
        <v>0</v>
      </c>
      <c r="BI578" s="172">
        <f t="shared" si="188"/>
        <v>0</v>
      </c>
      <c r="BJ578" s="14" t="s">
        <v>204</v>
      </c>
      <c r="BK578" s="172">
        <f t="shared" si="189"/>
        <v>0</v>
      </c>
      <c r="BL578" s="14" t="s">
        <v>265</v>
      </c>
      <c r="BM578" s="171" t="s">
        <v>2163</v>
      </c>
    </row>
    <row r="579" spans="1:65" s="2" customFormat="1" ht="16.5" customHeight="1">
      <c r="A579" s="29"/>
      <c r="B579" s="158"/>
      <c r="C579" s="159" t="s">
        <v>2164</v>
      </c>
      <c r="D579" s="159" t="s">
        <v>199</v>
      </c>
      <c r="E579" s="160" t="s">
        <v>1330</v>
      </c>
      <c r="F579" s="161" t="s">
        <v>1331</v>
      </c>
      <c r="G579" s="162" t="s">
        <v>208</v>
      </c>
      <c r="H579" s="163">
        <v>11.34</v>
      </c>
      <c r="I579" s="164"/>
      <c r="J579" s="165">
        <f t="shared" si="180"/>
        <v>0</v>
      </c>
      <c r="K579" s="166"/>
      <c r="L579" s="30"/>
      <c r="M579" s="167" t="s">
        <v>1</v>
      </c>
      <c r="N579" s="168" t="s">
        <v>45</v>
      </c>
      <c r="O579" s="55"/>
      <c r="P579" s="169">
        <f t="shared" si="181"/>
        <v>0</v>
      </c>
      <c r="Q579" s="169">
        <v>4.0000000000000003E-5</v>
      </c>
      <c r="R579" s="169">
        <f t="shared" si="182"/>
        <v>4.5360000000000002E-4</v>
      </c>
      <c r="S579" s="169">
        <v>0</v>
      </c>
      <c r="T579" s="170">
        <f t="shared" si="183"/>
        <v>0</v>
      </c>
      <c r="U579" s="29"/>
      <c r="V579" s="29"/>
      <c r="W579" s="29"/>
      <c r="X579" s="29"/>
      <c r="Y579" s="29"/>
      <c r="Z579" s="29"/>
      <c r="AA579" s="29"/>
      <c r="AB579" s="29"/>
      <c r="AC579" s="29"/>
      <c r="AD579" s="29"/>
      <c r="AE579" s="29"/>
      <c r="AR579" s="171" t="s">
        <v>265</v>
      </c>
      <c r="AT579" s="171" t="s">
        <v>199</v>
      </c>
      <c r="AU579" s="171" t="s">
        <v>204</v>
      </c>
      <c r="AY579" s="14" t="s">
        <v>196</v>
      </c>
      <c r="BE579" s="172">
        <f t="shared" si="184"/>
        <v>0</v>
      </c>
      <c r="BF579" s="172">
        <f t="shared" si="185"/>
        <v>0</v>
      </c>
      <c r="BG579" s="172">
        <f t="shared" si="186"/>
        <v>0</v>
      </c>
      <c r="BH579" s="172">
        <f t="shared" si="187"/>
        <v>0</v>
      </c>
      <c r="BI579" s="172">
        <f t="shared" si="188"/>
        <v>0</v>
      </c>
      <c r="BJ579" s="14" t="s">
        <v>204</v>
      </c>
      <c r="BK579" s="172">
        <f t="shared" si="189"/>
        <v>0</v>
      </c>
      <c r="BL579" s="14" t="s">
        <v>265</v>
      </c>
      <c r="BM579" s="171" t="s">
        <v>2165</v>
      </c>
    </row>
    <row r="580" spans="1:65" s="12" customFormat="1" ht="22.9" customHeight="1">
      <c r="B580" s="145"/>
      <c r="D580" s="146" t="s">
        <v>78</v>
      </c>
      <c r="E580" s="156" t="s">
        <v>1403</v>
      </c>
      <c r="F580" s="156" t="s">
        <v>1404</v>
      </c>
      <c r="I580" s="148"/>
      <c r="J580" s="157">
        <f>BK580</f>
        <v>0</v>
      </c>
      <c r="L580" s="145"/>
      <c r="M580" s="150"/>
      <c r="N580" s="151"/>
      <c r="O580" s="151"/>
      <c r="P580" s="152">
        <f>SUM(P581:P582)</f>
        <v>0</v>
      </c>
      <c r="Q580" s="151"/>
      <c r="R580" s="152">
        <f>SUM(R581:R582)</f>
        <v>0</v>
      </c>
      <c r="S580" s="151"/>
      <c r="T580" s="153">
        <f>SUM(T581:T582)</f>
        <v>7.7346640000000004</v>
      </c>
      <c r="AR580" s="146" t="s">
        <v>204</v>
      </c>
      <c r="AT580" s="154" t="s">
        <v>78</v>
      </c>
      <c r="AU580" s="154" t="s">
        <v>87</v>
      </c>
      <c r="AY580" s="146" t="s">
        <v>196</v>
      </c>
      <c r="BK580" s="155">
        <f>SUM(BK581:BK582)</f>
        <v>0</v>
      </c>
    </row>
    <row r="581" spans="1:65" s="2" customFormat="1" ht="16.5" customHeight="1">
      <c r="A581" s="29"/>
      <c r="B581" s="158"/>
      <c r="C581" s="159" t="s">
        <v>2166</v>
      </c>
      <c r="D581" s="159" t="s">
        <v>199</v>
      </c>
      <c r="E581" s="160" t="s">
        <v>2167</v>
      </c>
      <c r="F581" s="161" t="s">
        <v>2168</v>
      </c>
      <c r="G581" s="162" t="s">
        <v>208</v>
      </c>
      <c r="H581" s="163">
        <v>552.476</v>
      </c>
      <c r="I581" s="164"/>
      <c r="J581" s="165">
        <f>ROUND(I581*H581,2)</f>
        <v>0</v>
      </c>
      <c r="K581" s="166"/>
      <c r="L581" s="30"/>
      <c r="M581" s="167" t="s">
        <v>1</v>
      </c>
      <c r="N581" s="168" t="s">
        <v>45</v>
      </c>
      <c r="O581" s="55"/>
      <c r="P581" s="169">
        <f>O581*H581</f>
        <v>0</v>
      </c>
      <c r="Q581" s="169">
        <v>0</v>
      </c>
      <c r="R581" s="169">
        <f>Q581*H581</f>
        <v>0</v>
      </c>
      <c r="S581" s="169">
        <v>1.4E-2</v>
      </c>
      <c r="T581" s="170">
        <f>S581*H581</f>
        <v>7.7346640000000004</v>
      </c>
      <c r="U581" s="29"/>
      <c r="V581" s="29"/>
      <c r="W581" s="29"/>
      <c r="X581" s="29"/>
      <c r="Y581" s="29"/>
      <c r="Z581" s="29"/>
      <c r="AA581" s="29"/>
      <c r="AB581" s="29"/>
      <c r="AC581" s="29"/>
      <c r="AD581" s="29"/>
      <c r="AE581" s="29"/>
      <c r="AR581" s="171" t="s">
        <v>265</v>
      </c>
      <c r="AT581" s="171" t="s">
        <v>199</v>
      </c>
      <c r="AU581" s="171" t="s">
        <v>204</v>
      </c>
      <c r="AY581" s="14" t="s">
        <v>196</v>
      </c>
      <c r="BE581" s="172">
        <f>IF(N581="základní",J581,0)</f>
        <v>0</v>
      </c>
      <c r="BF581" s="172">
        <f>IF(N581="snížená",J581,0)</f>
        <v>0</v>
      </c>
      <c r="BG581" s="172">
        <f>IF(N581="zákl. přenesená",J581,0)</f>
        <v>0</v>
      </c>
      <c r="BH581" s="172">
        <f>IF(N581="sníž. přenesená",J581,0)</f>
        <v>0</v>
      </c>
      <c r="BI581" s="172">
        <f>IF(N581="nulová",J581,0)</f>
        <v>0</v>
      </c>
      <c r="BJ581" s="14" t="s">
        <v>204</v>
      </c>
      <c r="BK581" s="172">
        <f>ROUND(I581*H581,2)</f>
        <v>0</v>
      </c>
      <c r="BL581" s="14" t="s">
        <v>265</v>
      </c>
      <c r="BM581" s="171" t="s">
        <v>2169</v>
      </c>
    </row>
    <row r="582" spans="1:65" s="2" customFormat="1" ht="16.5" customHeight="1">
      <c r="A582" s="29"/>
      <c r="B582" s="158"/>
      <c r="C582" s="159" t="s">
        <v>2170</v>
      </c>
      <c r="D582" s="159" t="s">
        <v>199</v>
      </c>
      <c r="E582" s="160" t="s">
        <v>1408</v>
      </c>
      <c r="F582" s="161" t="s">
        <v>1409</v>
      </c>
      <c r="G582" s="162" t="s">
        <v>208</v>
      </c>
      <c r="H582" s="163">
        <v>552.476</v>
      </c>
      <c r="I582" s="164"/>
      <c r="J582" s="165">
        <f>ROUND(I582*H582,2)</f>
        <v>0</v>
      </c>
      <c r="K582" s="166"/>
      <c r="L582" s="30"/>
      <c r="M582" s="184" t="s">
        <v>1</v>
      </c>
      <c r="N582" s="185" t="s">
        <v>45</v>
      </c>
      <c r="O582" s="186"/>
      <c r="P582" s="187">
        <f>O582*H582</f>
        <v>0</v>
      </c>
      <c r="Q582" s="187">
        <v>0</v>
      </c>
      <c r="R582" s="187">
        <f>Q582*H582</f>
        <v>0</v>
      </c>
      <c r="S582" s="187">
        <v>0</v>
      </c>
      <c r="T582" s="188">
        <f>S582*H582</f>
        <v>0</v>
      </c>
      <c r="U582" s="29"/>
      <c r="V582" s="29"/>
      <c r="W582" s="29"/>
      <c r="X582" s="29"/>
      <c r="Y582" s="29"/>
      <c r="Z582" s="29"/>
      <c r="AA582" s="29"/>
      <c r="AB582" s="29"/>
      <c r="AC582" s="29"/>
      <c r="AD582" s="29"/>
      <c r="AE582" s="29"/>
      <c r="AR582" s="171" t="s">
        <v>265</v>
      </c>
      <c r="AT582" s="171" t="s">
        <v>199</v>
      </c>
      <c r="AU582" s="171" t="s">
        <v>204</v>
      </c>
      <c r="AY582" s="14" t="s">
        <v>196</v>
      </c>
      <c r="BE582" s="172">
        <f>IF(N582="základní",J582,0)</f>
        <v>0</v>
      </c>
      <c r="BF582" s="172">
        <f>IF(N582="snížená",J582,0)</f>
        <v>0</v>
      </c>
      <c r="BG582" s="172">
        <f>IF(N582="zákl. přenesená",J582,0)</f>
        <v>0</v>
      </c>
      <c r="BH582" s="172">
        <f>IF(N582="sníž. přenesená",J582,0)</f>
        <v>0</v>
      </c>
      <c r="BI582" s="172">
        <f>IF(N582="nulová",J582,0)</f>
        <v>0</v>
      </c>
      <c r="BJ582" s="14" t="s">
        <v>204</v>
      </c>
      <c r="BK582" s="172">
        <f>ROUND(I582*H582,2)</f>
        <v>0</v>
      </c>
      <c r="BL582" s="14" t="s">
        <v>265</v>
      </c>
      <c r="BM582" s="171" t="s">
        <v>2171</v>
      </c>
    </row>
    <row r="583" spans="1:65" s="2" customFormat="1" ht="6.95" customHeight="1">
      <c r="A583" s="29"/>
      <c r="B583" s="44"/>
      <c r="C583" s="45"/>
      <c r="D583" s="45"/>
      <c r="E583" s="45"/>
      <c r="F583" s="45"/>
      <c r="G583" s="45"/>
      <c r="H583" s="45"/>
      <c r="I583" s="117"/>
      <c r="J583" s="45"/>
      <c r="K583" s="45"/>
      <c r="L583" s="30"/>
      <c r="M583" s="29"/>
      <c r="O583" s="29"/>
      <c r="P583" s="29"/>
      <c r="Q583" s="29"/>
      <c r="R583" s="29"/>
      <c r="S583" s="29"/>
      <c r="T583" s="29"/>
      <c r="U583" s="29"/>
      <c r="V583" s="29"/>
      <c r="W583" s="29"/>
      <c r="X583" s="29"/>
      <c r="Y583" s="29"/>
      <c r="Z583" s="29"/>
      <c r="AA583" s="29"/>
      <c r="AB583" s="29"/>
      <c r="AC583" s="29"/>
      <c r="AD583" s="29"/>
      <c r="AE583" s="29"/>
    </row>
  </sheetData>
  <autoFilter ref="C137:K582"/>
  <mergeCells count="9">
    <mergeCell ref="E87:H87"/>
    <mergeCell ref="E128:H128"/>
    <mergeCell ref="E130:H13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7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08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4" t="s">
        <v>97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87</v>
      </c>
    </row>
    <row r="4" spans="1:46" s="1" customFormat="1" ht="24.95" hidden="1" customHeight="1">
      <c r="B4" s="17"/>
      <c r="D4" s="18" t="s">
        <v>153</v>
      </c>
      <c r="I4" s="90"/>
      <c r="L4" s="17"/>
      <c r="M4" s="92" t="s">
        <v>10</v>
      </c>
      <c r="AT4" s="14" t="s">
        <v>3</v>
      </c>
    </row>
    <row r="5" spans="1:46" s="1" customFormat="1" ht="6.95" hidden="1" customHeight="1">
      <c r="B5" s="17"/>
      <c r="I5" s="90"/>
      <c r="L5" s="17"/>
    </row>
    <row r="6" spans="1:46" s="1" customFormat="1" ht="12" hidden="1" customHeight="1">
      <c r="B6" s="17"/>
      <c r="D6" s="24" t="s">
        <v>16</v>
      </c>
      <c r="I6" s="90"/>
      <c r="L6" s="17"/>
    </row>
    <row r="7" spans="1:46" s="1" customFormat="1" ht="16.5" hidden="1" customHeight="1">
      <c r="B7" s="17"/>
      <c r="E7" s="223" t="str">
        <f>'Rekapitulace stavby'!K6</f>
        <v>Revitalizace polyfunkčního bytového domu- ul.Petra Křičky č.p.3106, 3373 - Ostrava</v>
      </c>
      <c r="F7" s="224"/>
      <c r="G7" s="224"/>
      <c r="H7" s="224"/>
      <c r="I7" s="90"/>
      <c r="L7" s="17"/>
    </row>
    <row r="8" spans="1:46" s="2" customFormat="1" ht="12" hidden="1" customHeight="1">
      <c r="A8" s="29"/>
      <c r="B8" s="30"/>
      <c r="C8" s="29"/>
      <c r="D8" s="24" t="s">
        <v>154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hidden="1" customHeight="1">
      <c r="A9" s="29"/>
      <c r="B9" s="30"/>
      <c r="C9" s="29"/>
      <c r="D9" s="29"/>
      <c r="E9" s="210" t="s">
        <v>2172</v>
      </c>
      <c r="F9" s="225"/>
      <c r="G9" s="225"/>
      <c r="H9" s="225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 hidden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hidden="1" customHeight="1">
      <c r="A11" s="29"/>
      <c r="B11" s="30"/>
      <c r="C11" s="29"/>
      <c r="D11" s="24" t="s">
        <v>18</v>
      </c>
      <c r="E11" s="29"/>
      <c r="F11" s="22" t="s">
        <v>19</v>
      </c>
      <c r="G11" s="29"/>
      <c r="H11" s="29"/>
      <c r="I11" s="94" t="s">
        <v>20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hidden="1" customHeight="1">
      <c r="A12" s="29"/>
      <c r="B12" s="30"/>
      <c r="C12" s="29"/>
      <c r="D12" s="24" t="s">
        <v>21</v>
      </c>
      <c r="E12" s="29"/>
      <c r="F12" s="22" t="s">
        <v>22</v>
      </c>
      <c r="G12" s="29"/>
      <c r="H12" s="29"/>
      <c r="I12" s="94" t="s">
        <v>23</v>
      </c>
      <c r="J12" s="52" t="str">
        <f>'Rekapitulace stavby'!AN8</f>
        <v>6. 3. 2020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hidden="1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hidden="1" customHeight="1">
      <c r="A14" s="29"/>
      <c r="B14" s="30"/>
      <c r="C14" s="29"/>
      <c r="D14" s="24" t="s">
        <v>25</v>
      </c>
      <c r="E14" s="29"/>
      <c r="F14" s="29"/>
      <c r="G14" s="29"/>
      <c r="H14" s="29"/>
      <c r="I14" s="94" t="s">
        <v>26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hidden="1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28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hidden="1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hidden="1" customHeight="1">
      <c r="A17" s="29"/>
      <c r="B17" s="30"/>
      <c r="C17" s="29"/>
      <c r="D17" s="24" t="s">
        <v>29</v>
      </c>
      <c r="E17" s="29"/>
      <c r="F17" s="29"/>
      <c r="G17" s="29"/>
      <c r="H17" s="29"/>
      <c r="I17" s="94" t="s">
        <v>26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hidden="1" customHeight="1">
      <c r="A18" s="29"/>
      <c r="B18" s="30"/>
      <c r="C18" s="29"/>
      <c r="D18" s="29"/>
      <c r="E18" s="226" t="str">
        <f>'Rekapitulace stavby'!E14</f>
        <v>Vyplň údaj</v>
      </c>
      <c r="F18" s="196"/>
      <c r="G18" s="196"/>
      <c r="H18" s="196"/>
      <c r="I18" s="94" t="s">
        <v>28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hidden="1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hidden="1" customHeight="1">
      <c r="A20" s="29"/>
      <c r="B20" s="30"/>
      <c r="C20" s="29"/>
      <c r="D20" s="24" t="s">
        <v>31</v>
      </c>
      <c r="E20" s="29"/>
      <c r="F20" s="29"/>
      <c r="G20" s="29"/>
      <c r="H20" s="29"/>
      <c r="I20" s="94" t="s">
        <v>26</v>
      </c>
      <c r="J20" s="22" t="s">
        <v>32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hidden="1" customHeight="1">
      <c r="A21" s="29"/>
      <c r="B21" s="30"/>
      <c r="C21" s="29"/>
      <c r="D21" s="29"/>
      <c r="E21" s="22" t="s">
        <v>33</v>
      </c>
      <c r="F21" s="29"/>
      <c r="G21" s="29"/>
      <c r="H21" s="29"/>
      <c r="I21" s="94" t="s">
        <v>28</v>
      </c>
      <c r="J21" s="22" t="s">
        <v>34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hidden="1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hidden="1" customHeight="1">
      <c r="A23" s="29"/>
      <c r="B23" s="30"/>
      <c r="C23" s="29"/>
      <c r="D23" s="24" t="s">
        <v>36</v>
      </c>
      <c r="E23" s="29"/>
      <c r="F23" s="29"/>
      <c r="G23" s="29"/>
      <c r="H23" s="29"/>
      <c r="I23" s="94" t="s">
        <v>26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hidden="1" customHeight="1">
      <c r="A24" s="29"/>
      <c r="B24" s="30"/>
      <c r="C24" s="29"/>
      <c r="D24" s="29"/>
      <c r="E24" s="22" t="s">
        <v>37</v>
      </c>
      <c r="F24" s="29"/>
      <c r="G24" s="29"/>
      <c r="H24" s="29"/>
      <c r="I24" s="94" t="s">
        <v>28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hidden="1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hidden="1" customHeight="1">
      <c r="A26" s="29"/>
      <c r="B26" s="30"/>
      <c r="C26" s="29"/>
      <c r="D26" s="24" t="s">
        <v>38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hidden="1" customHeight="1">
      <c r="A27" s="95"/>
      <c r="B27" s="96"/>
      <c r="C27" s="95"/>
      <c r="D27" s="95"/>
      <c r="E27" s="201" t="s">
        <v>1</v>
      </c>
      <c r="F27" s="201"/>
      <c r="G27" s="201"/>
      <c r="H27" s="201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hidden="1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hidden="1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hidden="1" customHeight="1">
      <c r="A30" s="29"/>
      <c r="B30" s="30"/>
      <c r="C30" s="29"/>
      <c r="D30" s="100" t="s">
        <v>39</v>
      </c>
      <c r="E30" s="29"/>
      <c r="F30" s="29"/>
      <c r="G30" s="29"/>
      <c r="H30" s="29"/>
      <c r="I30" s="93"/>
      <c r="J30" s="68">
        <f>ROUND(J130,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hidden="1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hidden="1" customHeight="1">
      <c r="A32" s="29"/>
      <c r="B32" s="30"/>
      <c r="C32" s="29"/>
      <c r="D32" s="29"/>
      <c r="E32" s="29"/>
      <c r="F32" s="33" t="s">
        <v>41</v>
      </c>
      <c r="G32" s="29"/>
      <c r="H32" s="29"/>
      <c r="I32" s="101" t="s">
        <v>40</v>
      </c>
      <c r="J32" s="33" t="s">
        <v>42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102" t="s">
        <v>43</v>
      </c>
      <c r="E33" s="24" t="s">
        <v>44</v>
      </c>
      <c r="F33" s="103">
        <f>ROUND((SUM(BE130:BE271)),  2)</f>
        <v>0</v>
      </c>
      <c r="G33" s="29"/>
      <c r="H33" s="29"/>
      <c r="I33" s="104">
        <v>0.21</v>
      </c>
      <c r="J33" s="103">
        <f>ROUND(((SUM(BE130:BE271))*I33),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4" t="s">
        <v>45</v>
      </c>
      <c r="F34" s="103">
        <f>ROUND((SUM(BF130:BF271)),  2)</f>
        <v>0</v>
      </c>
      <c r="G34" s="29"/>
      <c r="H34" s="29"/>
      <c r="I34" s="104">
        <v>0.15</v>
      </c>
      <c r="J34" s="103">
        <f>ROUND(((SUM(BF130:BF271))*I34),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46</v>
      </c>
      <c r="F35" s="103">
        <f>ROUND((SUM(BG130:BG271)),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47</v>
      </c>
      <c r="F36" s="103">
        <f>ROUND((SUM(BH130:BH271)),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48</v>
      </c>
      <c r="F37" s="103">
        <f>ROUND((SUM(BI130:BI271)),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hidden="1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hidden="1" customHeight="1">
      <c r="A39" s="29"/>
      <c r="B39" s="30"/>
      <c r="C39" s="105"/>
      <c r="D39" s="106" t="s">
        <v>49</v>
      </c>
      <c r="E39" s="57"/>
      <c r="F39" s="57"/>
      <c r="G39" s="107" t="s">
        <v>50</v>
      </c>
      <c r="H39" s="108" t="s">
        <v>51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hidden="1" customHeight="1">
      <c r="B41" s="17"/>
      <c r="I41" s="90"/>
      <c r="L41" s="17"/>
    </row>
    <row r="42" spans="1:31" s="1" customFormat="1" ht="14.45" hidden="1" customHeight="1">
      <c r="B42" s="17"/>
      <c r="I42" s="90"/>
      <c r="L42" s="17"/>
    </row>
    <row r="43" spans="1:31" s="1" customFormat="1" ht="14.45" hidden="1" customHeight="1">
      <c r="B43" s="17"/>
      <c r="I43" s="90"/>
      <c r="L43" s="17"/>
    </row>
    <row r="44" spans="1:31" s="1" customFormat="1" ht="14.45" hidden="1" customHeight="1">
      <c r="B44" s="17"/>
      <c r="I44" s="90"/>
      <c r="L44" s="17"/>
    </row>
    <row r="45" spans="1:31" s="1" customFormat="1" ht="14.45" hidden="1" customHeight="1">
      <c r="B45" s="17"/>
      <c r="I45" s="90"/>
      <c r="L45" s="17"/>
    </row>
    <row r="46" spans="1:31" s="1" customFormat="1" ht="14.45" hidden="1" customHeight="1">
      <c r="B46" s="17"/>
      <c r="I46" s="90"/>
      <c r="L46" s="17"/>
    </row>
    <row r="47" spans="1:31" s="1" customFormat="1" ht="14.45" hidden="1" customHeight="1">
      <c r="B47" s="17"/>
      <c r="I47" s="90"/>
      <c r="L47" s="17"/>
    </row>
    <row r="48" spans="1:31" s="1" customFormat="1" ht="14.45" hidden="1" customHeight="1">
      <c r="B48" s="17"/>
      <c r="I48" s="90"/>
      <c r="L48" s="17"/>
    </row>
    <row r="49" spans="1:31" s="1" customFormat="1" ht="14.45" hidden="1" customHeight="1">
      <c r="B49" s="17"/>
      <c r="I49" s="90"/>
      <c r="L49" s="17"/>
    </row>
    <row r="50" spans="1:31" s="2" customFormat="1" ht="14.45" hidden="1" customHeight="1">
      <c r="B50" s="39"/>
      <c r="D50" s="40" t="s">
        <v>52</v>
      </c>
      <c r="E50" s="41"/>
      <c r="F50" s="41"/>
      <c r="G50" s="40" t="s">
        <v>53</v>
      </c>
      <c r="H50" s="41"/>
      <c r="I50" s="112"/>
      <c r="J50" s="41"/>
      <c r="K50" s="41"/>
      <c r="L50" s="39"/>
    </row>
    <row r="51" spans="1:31" ht="11.25" hidden="1">
      <c r="B51" s="17"/>
      <c r="L51" s="17"/>
    </row>
    <row r="52" spans="1:31" ht="11.25" hidden="1">
      <c r="B52" s="17"/>
      <c r="L52" s="17"/>
    </row>
    <row r="53" spans="1:31" ht="11.25" hidden="1">
      <c r="B53" s="17"/>
      <c r="L53" s="17"/>
    </row>
    <row r="54" spans="1:31" ht="11.25" hidden="1">
      <c r="B54" s="17"/>
      <c r="L54" s="17"/>
    </row>
    <row r="55" spans="1:31" ht="11.25" hidden="1">
      <c r="B55" s="17"/>
      <c r="L55" s="17"/>
    </row>
    <row r="56" spans="1:31" ht="11.25" hidden="1">
      <c r="B56" s="17"/>
      <c r="L56" s="17"/>
    </row>
    <row r="57" spans="1:31" ht="11.25" hidden="1">
      <c r="B57" s="17"/>
      <c r="L57" s="17"/>
    </row>
    <row r="58" spans="1:31" ht="11.25" hidden="1">
      <c r="B58" s="17"/>
      <c r="L58" s="17"/>
    </row>
    <row r="59" spans="1:31" ht="11.25" hidden="1">
      <c r="B59" s="17"/>
      <c r="L59" s="17"/>
    </row>
    <row r="60" spans="1:31" ht="11.25" hidden="1">
      <c r="B60" s="17"/>
      <c r="L60" s="17"/>
    </row>
    <row r="61" spans="1:31" s="2" customFormat="1" ht="12.75" hidden="1">
      <c r="A61" s="29"/>
      <c r="B61" s="30"/>
      <c r="C61" s="29"/>
      <c r="D61" s="42" t="s">
        <v>54</v>
      </c>
      <c r="E61" s="32"/>
      <c r="F61" s="113" t="s">
        <v>55</v>
      </c>
      <c r="G61" s="42" t="s">
        <v>54</v>
      </c>
      <c r="H61" s="32"/>
      <c r="I61" s="114"/>
      <c r="J61" s="115" t="s">
        <v>55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 hidden="1">
      <c r="B62" s="17"/>
      <c r="L62" s="17"/>
    </row>
    <row r="63" spans="1:31" ht="11.25" hidden="1">
      <c r="B63" s="17"/>
      <c r="L63" s="17"/>
    </row>
    <row r="64" spans="1:31" ht="11.25" hidden="1">
      <c r="B64" s="17"/>
      <c r="L64" s="17"/>
    </row>
    <row r="65" spans="1:31" s="2" customFormat="1" ht="12.75" hidden="1">
      <c r="A65" s="29"/>
      <c r="B65" s="30"/>
      <c r="C65" s="29"/>
      <c r="D65" s="40" t="s">
        <v>56</v>
      </c>
      <c r="E65" s="43"/>
      <c r="F65" s="43"/>
      <c r="G65" s="40" t="s">
        <v>57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 hidden="1">
      <c r="B66" s="17"/>
      <c r="L66" s="17"/>
    </row>
    <row r="67" spans="1:31" ht="11.25" hidden="1">
      <c r="B67" s="17"/>
      <c r="L67" s="17"/>
    </row>
    <row r="68" spans="1:31" ht="11.25" hidden="1">
      <c r="B68" s="17"/>
      <c r="L68" s="17"/>
    </row>
    <row r="69" spans="1:31" ht="11.25" hidden="1">
      <c r="B69" s="17"/>
      <c r="L69" s="17"/>
    </row>
    <row r="70" spans="1:31" ht="11.25" hidden="1">
      <c r="B70" s="17"/>
      <c r="L70" s="17"/>
    </row>
    <row r="71" spans="1:31" ht="11.25" hidden="1">
      <c r="B71" s="17"/>
      <c r="L71" s="17"/>
    </row>
    <row r="72" spans="1:31" ht="11.25" hidden="1">
      <c r="B72" s="17"/>
      <c r="L72" s="17"/>
    </row>
    <row r="73" spans="1:31" ht="11.25" hidden="1">
      <c r="B73" s="17"/>
      <c r="L73" s="17"/>
    </row>
    <row r="74" spans="1:31" ht="11.25" hidden="1">
      <c r="B74" s="17"/>
      <c r="L74" s="17"/>
    </row>
    <row r="75" spans="1:31" ht="11.25" hidden="1">
      <c r="B75" s="17"/>
      <c r="L75" s="17"/>
    </row>
    <row r="76" spans="1:31" s="2" customFormat="1" ht="12.75" hidden="1">
      <c r="A76" s="29"/>
      <c r="B76" s="30"/>
      <c r="C76" s="29"/>
      <c r="D76" s="42" t="s">
        <v>54</v>
      </c>
      <c r="E76" s="32"/>
      <c r="F76" s="113" t="s">
        <v>55</v>
      </c>
      <c r="G76" s="42" t="s">
        <v>54</v>
      </c>
      <c r="H76" s="32"/>
      <c r="I76" s="114"/>
      <c r="J76" s="115" t="s">
        <v>55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hidden="1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hidden="1" customHeight="1">
      <c r="A82" s="29"/>
      <c r="B82" s="30"/>
      <c r="C82" s="18" t="s">
        <v>156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hidden="1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23" t="str">
        <f>E7</f>
        <v>Revitalizace polyfunkčního bytového domu- ul.Petra Křičky č.p.3106, 3373 - Ostrava</v>
      </c>
      <c r="F85" s="224"/>
      <c r="G85" s="224"/>
      <c r="H85" s="224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154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210" t="str">
        <f>E9</f>
        <v>0604 - Bytový dům č.p.3373 - stavební část - NEuznatelné náklady</v>
      </c>
      <c r="F87" s="225"/>
      <c r="G87" s="225"/>
      <c r="H87" s="225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hidden="1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21</v>
      </c>
      <c r="D89" s="29"/>
      <c r="E89" s="29"/>
      <c r="F89" s="22" t="str">
        <f>F12</f>
        <v>Ostrava</v>
      </c>
      <c r="G89" s="29"/>
      <c r="H89" s="29"/>
      <c r="I89" s="94" t="s">
        <v>23</v>
      </c>
      <c r="J89" s="52" t="str">
        <f>IF(J12="","",J12)</f>
        <v>6. 3. 2020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hidden="1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hidden="1" customHeight="1">
      <c r="A91" s="29"/>
      <c r="B91" s="30"/>
      <c r="C91" s="24" t="s">
        <v>25</v>
      </c>
      <c r="D91" s="29"/>
      <c r="E91" s="29"/>
      <c r="F91" s="22" t="str">
        <f>E15</f>
        <v xml:space="preserve"> </v>
      </c>
      <c r="G91" s="29"/>
      <c r="H91" s="29"/>
      <c r="I91" s="94" t="s">
        <v>31</v>
      </c>
      <c r="J91" s="27" t="str">
        <f>E21</f>
        <v>MS-projekce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hidden="1" customHeight="1">
      <c r="A92" s="29"/>
      <c r="B92" s="30"/>
      <c r="C92" s="24" t="s">
        <v>29</v>
      </c>
      <c r="D92" s="29"/>
      <c r="E92" s="29"/>
      <c r="F92" s="22" t="str">
        <f>IF(E18="","",E18)</f>
        <v>Vyplň údaj</v>
      </c>
      <c r="G92" s="29"/>
      <c r="H92" s="29"/>
      <c r="I92" s="94" t="s">
        <v>36</v>
      </c>
      <c r="J92" s="27" t="str">
        <f>E24</f>
        <v>Hořák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9" t="s">
        <v>157</v>
      </c>
      <c r="D94" s="105"/>
      <c r="E94" s="105"/>
      <c r="F94" s="105"/>
      <c r="G94" s="105"/>
      <c r="H94" s="105"/>
      <c r="I94" s="120"/>
      <c r="J94" s="121" t="s">
        <v>158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hidden="1" customHeight="1">
      <c r="A96" s="29"/>
      <c r="B96" s="30"/>
      <c r="C96" s="122" t="s">
        <v>159</v>
      </c>
      <c r="D96" s="29"/>
      <c r="E96" s="29"/>
      <c r="F96" s="29"/>
      <c r="G96" s="29"/>
      <c r="H96" s="29"/>
      <c r="I96" s="93"/>
      <c r="J96" s="68">
        <f>J130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160</v>
      </c>
    </row>
    <row r="97" spans="1:31" s="9" customFormat="1" ht="24.95" hidden="1" customHeight="1">
      <c r="B97" s="123"/>
      <c r="D97" s="124" t="s">
        <v>161</v>
      </c>
      <c r="E97" s="125"/>
      <c r="F97" s="125"/>
      <c r="G97" s="125"/>
      <c r="H97" s="125"/>
      <c r="I97" s="126"/>
      <c r="J97" s="127">
        <f>J131</f>
        <v>0</v>
      </c>
      <c r="L97" s="123"/>
    </row>
    <row r="98" spans="1:31" s="10" customFormat="1" ht="19.899999999999999" hidden="1" customHeight="1">
      <c r="B98" s="128"/>
      <c r="D98" s="129" t="s">
        <v>2173</v>
      </c>
      <c r="E98" s="130"/>
      <c r="F98" s="130"/>
      <c r="G98" s="130"/>
      <c r="H98" s="130"/>
      <c r="I98" s="131"/>
      <c r="J98" s="132">
        <f>J132</f>
        <v>0</v>
      </c>
      <c r="L98" s="128"/>
    </row>
    <row r="99" spans="1:31" s="10" customFormat="1" ht="19.899999999999999" hidden="1" customHeight="1">
      <c r="B99" s="128"/>
      <c r="D99" s="129" t="s">
        <v>162</v>
      </c>
      <c r="E99" s="130"/>
      <c r="F99" s="130"/>
      <c r="G99" s="130"/>
      <c r="H99" s="130"/>
      <c r="I99" s="131"/>
      <c r="J99" s="132">
        <f>J134</f>
        <v>0</v>
      </c>
      <c r="L99" s="128"/>
    </row>
    <row r="100" spans="1:31" s="10" customFormat="1" ht="19.899999999999999" hidden="1" customHeight="1">
      <c r="B100" s="128"/>
      <c r="D100" s="129" t="s">
        <v>163</v>
      </c>
      <c r="E100" s="130"/>
      <c r="F100" s="130"/>
      <c r="G100" s="130"/>
      <c r="H100" s="130"/>
      <c r="I100" s="131"/>
      <c r="J100" s="132">
        <f>J147</f>
        <v>0</v>
      </c>
      <c r="L100" s="128"/>
    </row>
    <row r="101" spans="1:31" s="10" customFormat="1" ht="19.899999999999999" hidden="1" customHeight="1">
      <c r="B101" s="128"/>
      <c r="D101" s="129" t="s">
        <v>164</v>
      </c>
      <c r="E101" s="130"/>
      <c r="F101" s="130"/>
      <c r="G101" s="130"/>
      <c r="H101" s="130"/>
      <c r="I101" s="131"/>
      <c r="J101" s="132">
        <f>J156</f>
        <v>0</v>
      </c>
      <c r="L101" s="128"/>
    </row>
    <row r="102" spans="1:31" s="10" customFormat="1" ht="19.899999999999999" hidden="1" customHeight="1">
      <c r="B102" s="128"/>
      <c r="D102" s="129" t="s">
        <v>165</v>
      </c>
      <c r="E102" s="130"/>
      <c r="F102" s="130"/>
      <c r="G102" s="130"/>
      <c r="H102" s="130"/>
      <c r="I102" s="131"/>
      <c r="J102" s="132">
        <f>J193</f>
        <v>0</v>
      </c>
      <c r="L102" s="128"/>
    </row>
    <row r="103" spans="1:31" s="10" customFormat="1" ht="19.899999999999999" hidden="1" customHeight="1">
      <c r="B103" s="128"/>
      <c r="D103" s="129" t="s">
        <v>166</v>
      </c>
      <c r="E103" s="130"/>
      <c r="F103" s="130"/>
      <c r="G103" s="130"/>
      <c r="H103" s="130"/>
      <c r="I103" s="131"/>
      <c r="J103" s="132">
        <f>J216</f>
        <v>0</v>
      </c>
      <c r="L103" s="128"/>
    </row>
    <row r="104" spans="1:31" s="10" customFormat="1" ht="19.899999999999999" hidden="1" customHeight="1">
      <c r="B104" s="128"/>
      <c r="D104" s="129" t="s">
        <v>167</v>
      </c>
      <c r="E104" s="130"/>
      <c r="F104" s="130"/>
      <c r="G104" s="130"/>
      <c r="H104" s="130"/>
      <c r="I104" s="131"/>
      <c r="J104" s="132">
        <f>J222</f>
        <v>0</v>
      </c>
      <c r="L104" s="128"/>
    </row>
    <row r="105" spans="1:31" s="9" customFormat="1" ht="24.95" hidden="1" customHeight="1">
      <c r="B105" s="123"/>
      <c r="D105" s="124" t="s">
        <v>168</v>
      </c>
      <c r="E105" s="125"/>
      <c r="F105" s="125"/>
      <c r="G105" s="125"/>
      <c r="H105" s="125"/>
      <c r="I105" s="126"/>
      <c r="J105" s="127">
        <f>J224</f>
        <v>0</v>
      </c>
      <c r="L105" s="123"/>
    </row>
    <row r="106" spans="1:31" s="10" customFormat="1" ht="19.899999999999999" hidden="1" customHeight="1">
      <c r="B106" s="128"/>
      <c r="D106" s="129" t="s">
        <v>176</v>
      </c>
      <c r="E106" s="130"/>
      <c r="F106" s="130"/>
      <c r="G106" s="130"/>
      <c r="H106" s="130"/>
      <c r="I106" s="131"/>
      <c r="J106" s="132">
        <f>J225</f>
        <v>0</v>
      </c>
      <c r="L106" s="128"/>
    </row>
    <row r="107" spans="1:31" s="10" customFormat="1" ht="19.899999999999999" hidden="1" customHeight="1">
      <c r="B107" s="128"/>
      <c r="D107" s="129" t="s">
        <v>177</v>
      </c>
      <c r="E107" s="130"/>
      <c r="F107" s="130"/>
      <c r="G107" s="130"/>
      <c r="H107" s="130"/>
      <c r="I107" s="131"/>
      <c r="J107" s="132">
        <f>J228</f>
        <v>0</v>
      </c>
      <c r="L107" s="128"/>
    </row>
    <row r="108" spans="1:31" s="10" customFormat="1" ht="19.899999999999999" hidden="1" customHeight="1">
      <c r="B108" s="128"/>
      <c r="D108" s="129" t="s">
        <v>178</v>
      </c>
      <c r="E108" s="130"/>
      <c r="F108" s="130"/>
      <c r="G108" s="130"/>
      <c r="H108" s="130"/>
      <c r="I108" s="131"/>
      <c r="J108" s="132">
        <f>J237</f>
        <v>0</v>
      </c>
      <c r="L108" s="128"/>
    </row>
    <row r="109" spans="1:31" s="10" customFormat="1" ht="19.899999999999999" hidden="1" customHeight="1">
      <c r="B109" s="128"/>
      <c r="D109" s="129" t="s">
        <v>1334</v>
      </c>
      <c r="E109" s="130"/>
      <c r="F109" s="130"/>
      <c r="G109" s="130"/>
      <c r="H109" s="130"/>
      <c r="I109" s="131"/>
      <c r="J109" s="132">
        <f>J263</f>
        <v>0</v>
      </c>
      <c r="L109" s="128"/>
    </row>
    <row r="110" spans="1:31" s="10" customFormat="1" ht="19.899999999999999" hidden="1" customHeight="1">
      <c r="B110" s="128"/>
      <c r="D110" s="129" t="s">
        <v>1335</v>
      </c>
      <c r="E110" s="130"/>
      <c r="F110" s="130"/>
      <c r="G110" s="130"/>
      <c r="H110" s="130"/>
      <c r="I110" s="131"/>
      <c r="J110" s="132">
        <f>J268</f>
        <v>0</v>
      </c>
      <c r="L110" s="128"/>
    </row>
    <row r="111" spans="1:31" s="2" customFormat="1" ht="21.75" hidden="1" customHeight="1">
      <c r="A111" s="29"/>
      <c r="B111" s="30"/>
      <c r="C111" s="29"/>
      <c r="D111" s="29"/>
      <c r="E111" s="29"/>
      <c r="F111" s="29"/>
      <c r="G111" s="29"/>
      <c r="H111" s="29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hidden="1" customHeight="1">
      <c r="A112" s="29"/>
      <c r="B112" s="44"/>
      <c r="C112" s="45"/>
      <c r="D112" s="45"/>
      <c r="E112" s="45"/>
      <c r="F112" s="45"/>
      <c r="G112" s="45"/>
      <c r="H112" s="45"/>
      <c r="I112" s="117"/>
      <c r="J112" s="45"/>
      <c r="K112" s="45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31" ht="11.25" hidden="1"/>
    <row r="114" spans="1:31" ht="11.25" hidden="1"/>
    <row r="115" spans="1:31" ht="11.25" hidden="1"/>
    <row r="116" spans="1:31" s="2" customFormat="1" ht="6.95" customHeight="1">
      <c r="A116" s="29"/>
      <c r="B116" s="46"/>
      <c r="C116" s="47"/>
      <c r="D116" s="47"/>
      <c r="E116" s="47"/>
      <c r="F116" s="47"/>
      <c r="G116" s="47"/>
      <c r="H116" s="47"/>
      <c r="I116" s="118"/>
      <c r="J116" s="47"/>
      <c r="K116" s="47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24.95" customHeight="1">
      <c r="A117" s="29"/>
      <c r="B117" s="30"/>
      <c r="C117" s="18" t="s">
        <v>181</v>
      </c>
      <c r="D117" s="29"/>
      <c r="E117" s="29"/>
      <c r="F117" s="29"/>
      <c r="G117" s="29"/>
      <c r="H117" s="29"/>
      <c r="I117" s="93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93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12" customHeight="1">
      <c r="A119" s="29"/>
      <c r="B119" s="30"/>
      <c r="C119" s="24" t="s">
        <v>16</v>
      </c>
      <c r="D119" s="29"/>
      <c r="E119" s="29"/>
      <c r="F119" s="29"/>
      <c r="G119" s="29"/>
      <c r="H119" s="29"/>
      <c r="I119" s="93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6.5" customHeight="1">
      <c r="A120" s="29"/>
      <c r="B120" s="30"/>
      <c r="C120" s="29"/>
      <c r="D120" s="29"/>
      <c r="E120" s="223" t="str">
        <f>E7</f>
        <v>Revitalizace polyfunkčního bytového domu- ul.Petra Křičky č.p.3106, 3373 - Ostrava</v>
      </c>
      <c r="F120" s="224"/>
      <c r="G120" s="224"/>
      <c r="H120" s="224"/>
      <c r="I120" s="93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2" customHeight="1">
      <c r="A121" s="29"/>
      <c r="B121" s="30"/>
      <c r="C121" s="24" t="s">
        <v>154</v>
      </c>
      <c r="D121" s="29"/>
      <c r="E121" s="29"/>
      <c r="F121" s="29"/>
      <c r="G121" s="29"/>
      <c r="H121" s="29"/>
      <c r="I121" s="93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6.5" customHeight="1">
      <c r="A122" s="29"/>
      <c r="B122" s="30"/>
      <c r="C122" s="29"/>
      <c r="D122" s="29"/>
      <c r="E122" s="210" t="str">
        <f>E9</f>
        <v>0604 - Bytový dům č.p.3373 - stavební část - NEuznatelné náklady</v>
      </c>
      <c r="F122" s="225"/>
      <c r="G122" s="225"/>
      <c r="H122" s="225"/>
      <c r="I122" s="93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6.95" customHeight="1">
      <c r="A123" s="29"/>
      <c r="B123" s="30"/>
      <c r="C123" s="29"/>
      <c r="D123" s="29"/>
      <c r="E123" s="29"/>
      <c r="F123" s="29"/>
      <c r="G123" s="29"/>
      <c r="H123" s="29"/>
      <c r="I123" s="93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>
      <c r="A124" s="29"/>
      <c r="B124" s="30"/>
      <c r="C124" s="24" t="s">
        <v>21</v>
      </c>
      <c r="D124" s="29"/>
      <c r="E124" s="29"/>
      <c r="F124" s="22" t="str">
        <f>F12</f>
        <v>Ostrava</v>
      </c>
      <c r="G124" s="29"/>
      <c r="H124" s="29"/>
      <c r="I124" s="94" t="s">
        <v>23</v>
      </c>
      <c r="J124" s="52" t="str">
        <f>IF(J12="","",J12)</f>
        <v>6. 3. 2020</v>
      </c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6.95" customHeight="1">
      <c r="A125" s="29"/>
      <c r="B125" s="30"/>
      <c r="C125" s="29"/>
      <c r="D125" s="29"/>
      <c r="E125" s="29"/>
      <c r="F125" s="29"/>
      <c r="G125" s="29"/>
      <c r="H125" s="29"/>
      <c r="I125" s="93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5.2" customHeight="1">
      <c r="A126" s="29"/>
      <c r="B126" s="30"/>
      <c r="C126" s="24" t="s">
        <v>25</v>
      </c>
      <c r="D126" s="29"/>
      <c r="E126" s="29"/>
      <c r="F126" s="22" t="str">
        <f>E15</f>
        <v xml:space="preserve"> </v>
      </c>
      <c r="G126" s="29"/>
      <c r="H126" s="29"/>
      <c r="I126" s="94" t="s">
        <v>31</v>
      </c>
      <c r="J126" s="27" t="str">
        <f>E21</f>
        <v>MS-projekce s.r.o.</v>
      </c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5.2" customHeight="1">
      <c r="A127" s="29"/>
      <c r="B127" s="30"/>
      <c r="C127" s="24" t="s">
        <v>29</v>
      </c>
      <c r="D127" s="29"/>
      <c r="E127" s="29"/>
      <c r="F127" s="22" t="str">
        <f>IF(E18="","",E18)</f>
        <v>Vyplň údaj</v>
      </c>
      <c r="G127" s="29"/>
      <c r="H127" s="29"/>
      <c r="I127" s="94" t="s">
        <v>36</v>
      </c>
      <c r="J127" s="27" t="str">
        <f>E24</f>
        <v>Hořák</v>
      </c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0.35" customHeight="1">
      <c r="A128" s="29"/>
      <c r="B128" s="30"/>
      <c r="C128" s="29"/>
      <c r="D128" s="29"/>
      <c r="E128" s="29"/>
      <c r="F128" s="29"/>
      <c r="G128" s="29"/>
      <c r="H128" s="29"/>
      <c r="I128" s="93"/>
      <c r="J128" s="29"/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11" customFormat="1" ht="29.25" customHeight="1">
      <c r="A129" s="133"/>
      <c r="B129" s="134"/>
      <c r="C129" s="135" t="s">
        <v>182</v>
      </c>
      <c r="D129" s="136" t="s">
        <v>64</v>
      </c>
      <c r="E129" s="136" t="s">
        <v>60</v>
      </c>
      <c r="F129" s="136" t="s">
        <v>61</v>
      </c>
      <c r="G129" s="136" t="s">
        <v>183</v>
      </c>
      <c r="H129" s="136" t="s">
        <v>184</v>
      </c>
      <c r="I129" s="137" t="s">
        <v>185</v>
      </c>
      <c r="J129" s="138" t="s">
        <v>158</v>
      </c>
      <c r="K129" s="139" t="s">
        <v>186</v>
      </c>
      <c r="L129" s="140"/>
      <c r="M129" s="59" t="s">
        <v>1</v>
      </c>
      <c r="N129" s="60" t="s">
        <v>43</v>
      </c>
      <c r="O129" s="60" t="s">
        <v>187</v>
      </c>
      <c r="P129" s="60" t="s">
        <v>188</v>
      </c>
      <c r="Q129" s="60" t="s">
        <v>189</v>
      </c>
      <c r="R129" s="60" t="s">
        <v>190</v>
      </c>
      <c r="S129" s="60" t="s">
        <v>191</v>
      </c>
      <c r="T129" s="61" t="s">
        <v>192</v>
      </c>
      <c r="U129" s="133"/>
      <c r="V129" s="133"/>
      <c r="W129" s="133"/>
      <c r="X129" s="133"/>
      <c r="Y129" s="133"/>
      <c r="Z129" s="133"/>
      <c r="AA129" s="133"/>
      <c r="AB129" s="133"/>
      <c r="AC129" s="133"/>
      <c r="AD129" s="133"/>
      <c r="AE129" s="133"/>
    </row>
    <row r="130" spans="1:65" s="2" customFormat="1" ht="22.9" customHeight="1">
      <c r="A130" s="29"/>
      <c r="B130" s="30"/>
      <c r="C130" s="66" t="s">
        <v>193</v>
      </c>
      <c r="D130" s="29"/>
      <c r="E130" s="29"/>
      <c r="F130" s="29"/>
      <c r="G130" s="29"/>
      <c r="H130" s="29"/>
      <c r="I130" s="93"/>
      <c r="J130" s="141">
        <f>BK130</f>
        <v>0</v>
      </c>
      <c r="K130" s="29"/>
      <c r="L130" s="30"/>
      <c r="M130" s="62"/>
      <c r="N130" s="53"/>
      <c r="O130" s="63"/>
      <c r="P130" s="142">
        <f>P131+P224</f>
        <v>0</v>
      </c>
      <c r="Q130" s="63"/>
      <c r="R130" s="142">
        <f>R131+R224</f>
        <v>56.918376790000011</v>
      </c>
      <c r="S130" s="63"/>
      <c r="T130" s="143">
        <f>T131+T224</f>
        <v>94.838290999999998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78</v>
      </c>
      <c r="AU130" s="14" t="s">
        <v>160</v>
      </c>
      <c r="BK130" s="144">
        <f>BK131+BK224</f>
        <v>0</v>
      </c>
    </row>
    <row r="131" spans="1:65" s="12" customFormat="1" ht="25.9" customHeight="1">
      <c r="B131" s="145"/>
      <c r="D131" s="146" t="s">
        <v>78</v>
      </c>
      <c r="E131" s="147" t="s">
        <v>194</v>
      </c>
      <c r="F131" s="147" t="s">
        <v>195</v>
      </c>
      <c r="I131" s="148"/>
      <c r="J131" s="149">
        <f>BK131</f>
        <v>0</v>
      </c>
      <c r="L131" s="145"/>
      <c r="M131" s="150"/>
      <c r="N131" s="151"/>
      <c r="O131" s="151"/>
      <c r="P131" s="152">
        <f>P132+P134+P147+P156+P193+P216+P222</f>
        <v>0</v>
      </c>
      <c r="Q131" s="151"/>
      <c r="R131" s="152">
        <f>R132+R134+R147+R156+R193+R216+R222</f>
        <v>44.615962700000004</v>
      </c>
      <c r="S131" s="151"/>
      <c r="T131" s="153">
        <f>T132+T134+T147+T156+T193+T216+T222</f>
        <v>53.712766000000009</v>
      </c>
      <c r="AR131" s="146" t="s">
        <v>87</v>
      </c>
      <c r="AT131" s="154" t="s">
        <v>78</v>
      </c>
      <c r="AU131" s="154" t="s">
        <v>79</v>
      </c>
      <c r="AY131" s="146" t="s">
        <v>196</v>
      </c>
      <c r="BK131" s="155">
        <f>BK132+BK134+BK147+BK156+BK193+BK216+BK222</f>
        <v>0</v>
      </c>
    </row>
    <row r="132" spans="1:65" s="12" customFormat="1" ht="22.9" customHeight="1">
      <c r="B132" s="145"/>
      <c r="D132" s="146" t="s">
        <v>78</v>
      </c>
      <c r="E132" s="156" t="s">
        <v>271</v>
      </c>
      <c r="F132" s="156" t="s">
        <v>2174</v>
      </c>
      <c r="I132" s="148"/>
      <c r="J132" s="157">
        <f>BK132</f>
        <v>0</v>
      </c>
      <c r="L132" s="145"/>
      <c r="M132" s="150"/>
      <c r="N132" s="151"/>
      <c r="O132" s="151"/>
      <c r="P132" s="152">
        <f>P133</f>
        <v>0</v>
      </c>
      <c r="Q132" s="151"/>
      <c r="R132" s="152">
        <f>R133</f>
        <v>0</v>
      </c>
      <c r="S132" s="151"/>
      <c r="T132" s="153">
        <f>T133</f>
        <v>0</v>
      </c>
      <c r="AR132" s="146" t="s">
        <v>87</v>
      </c>
      <c r="AT132" s="154" t="s">
        <v>78</v>
      </c>
      <c r="AU132" s="154" t="s">
        <v>87</v>
      </c>
      <c r="AY132" s="146" t="s">
        <v>196</v>
      </c>
      <c r="BK132" s="155">
        <f>BK133</f>
        <v>0</v>
      </c>
    </row>
    <row r="133" spans="1:65" s="2" customFormat="1" ht="16.5" customHeight="1">
      <c r="A133" s="29"/>
      <c r="B133" s="158"/>
      <c r="C133" s="159" t="s">
        <v>87</v>
      </c>
      <c r="D133" s="159" t="s">
        <v>199</v>
      </c>
      <c r="E133" s="160" t="s">
        <v>2175</v>
      </c>
      <c r="F133" s="161" t="s">
        <v>2176</v>
      </c>
      <c r="G133" s="162" t="s">
        <v>222</v>
      </c>
      <c r="H133" s="163">
        <v>10.4</v>
      </c>
      <c r="I133" s="164"/>
      <c r="J133" s="165">
        <f>ROUND(I133*H133,2)</f>
        <v>0</v>
      </c>
      <c r="K133" s="166"/>
      <c r="L133" s="30"/>
      <c r="M133" s="167" t="s">
        <v>1</v>
      </c>
      <c r="N133" s="168" t="s">
        <v>45</v>
      </c>
      <c r="O133" s="55"/>
      <c r="P133" s="169">
        <f>O133*H133</f>
        <v>0</v>
      </c>
      <c r="Q133" s="169">
        <v>0</v>
      </c>
      <c r="R133" s="169">
        <f>Q133*H133</f>
        <v>0</v>
      </c>
      <c r="S133" s="169">
        <v>0</v>
      </c>
      <c r="T133" s="170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1" t="s">
        <v>203</v>
      </c>
      <c r="AT133" s="171" t="s">
        <v>199</v>
      </c>
      <c r="AU133" s="171" t="s">
        <v>204</v>
      </c>
      <c r="AY133" s="14" t="s">
        <v>196</v>
      </c>
      <c r="BE133" s="172">
        <f>IF(N133="základní",J133,0)</f>
        <v>0</v>
      </c>
      <c r="BF133" s="172">
        <f>IF(N133="snížená",J133,0)</f>
        <v>0</v>
      </c>
      <c r="BG133" s="172">
        <f>IF(N133="zákl. přenesená",J133,0)</f>
        <v>0</v>
      </c>
      <c r="BH133" s="172">
        <f>IF(N133="sníž. přenesená",J133,0)</f>
        <v>0</v>
      </c>
      <c r="BI133" s="172">
        <f>IF(N133="nulová",J133,0)</f>
        <v>0</v>
      </c>
      <c r="BJ133" s="14" t="s">
        <v>204</v>
      </c>
      <c r="BK133" s="172">
        <f>ROUND(I133*H133,2)</f>
        <v>0</v>
      </c>
      <c r="BL133" s="14" t="s">
        <v>203</v>
      </c>
      <c r="BM133" s="171" t="s">
        <v>2177</v>
      </c>
    </row>
    <row r="134" spans="1:65" s="12" customFormat="1" ht="22.9" customHeight="1">
      <c r="B134" s="145"/>
      <c r="D134" s="146" t="s">
        <v>78</v>
      </c>
      <c r="E134" s="156" t="s">
        <v>197</v>
      </c>
      <c r="F134" s="156" t="s">
        <v>198</v>
      </c>
      <c r="I134" s="148"/>
      <c r="J134" s="157">
        <f>BK134</f>
        <v>0</v>
      </c>
      <c r="L134" s="145"/>
      <c r="M134" s="150"/>
      <c r="N134" s="151"/>
      <c r="O134" s="151"/>
      <c r="P134" s="152">
        <f>SUM(P135:P146)</f>
        <v>0</v>
      </c>
      <c r="Q134" s="151"/>
      <c r="R134" s="152">
        <f>SUM(R135:R146)</f>
        <v>29.3054527</v>
      </c>
      <c r="S134" s="151"/>
      <c r="T134" s="153">
        <f>SUM(T135:T146)</f>
        <v>0</v>
      </c>
      <c r="AR134" s="146" t="s">
        <v>87</v>
      </c>
      <c r="AT134" s="154" t="s">
        <v>78</v>
      </c>
      <c r="AU134" s="154" t="s">
        <v>87</v>
      </c>
      <c r="AY134" s="146" t="s">
        <v>196</v>
      </c>
      <c r="BK134" s="155">
        <f>SUM(BK135:BK146)</f>
        <v>0</v>
      </c>
    </row>
    <row r="135" spans="1:65" s="2" customFormat="1" ht="16.5" customHeight="1">
      <c r="A135" s="29"/>
      <c r="B135" s="158"/>
      <c r="C135" s="159" t="s">
        <v>204</v>
      </c>
      <c r="D135" s="159" t="s">
        <v>199</v>
      </c>
      <c r="E135" s="160" t="s">
        <v>2178</v>
      </c>
      <c r="F135" s="161" t="s">
        <v>2179</v>
      </c>
      <c r="G135" s="162" t="s">
        <v>202</v>
      </c>
      <c r="H135" s="163">
        <v>0.86399999999999999</v>
      </c>
      <c r="I135" s="164"/>
      <c r="J135" s="165">
        <f t="shared" ref="J135:J146" si="0">ROUND(I135*H135,2)</f>
        <v>0</v>
      </c>
      <c r="K135" s="166"/>
      <c r="L135" s="30"/>
      <c r="M135" s="167" t="s">
        <v>1</v>
      </c>
      <c r="N135" s="168" t="s">
        <v>45</v>
      </c>
      <c r="O135" s="55"/>
      <c r="P135" s="169">
        <f t="shared" ref="P135:P146" si="1">O135*H135</f>
        <v>0</v>
      </c>
      <c r="Q135" s="169">
        <v>1.8774999999999999</v>
      </c>
      <c r="R135" s="169">
        <f t="shared" ref="R135:R146" si="2">Q135*H135</f>
        <v>1.62216</v>
      </c>
      <c r="S135" s="169">
        <v>0</v>
      </c>
      <c r="T135" s="170">
        <f t="shared" ref="T135:T146" si="3"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1" t="s">
        <v>203</v>
      </c>
      <c r="AT135" s="171" t="s">
        <v>199</v>
      </c>
      <c r="AU135" s="171" t="s">
        <v>204</v>
      </c>
      <c r="AY135" s="14" t="s">
        <v>196</v>
      </c>
      <c r="BE135" s="172">
        <f t="shared" ref="BE135:BE146" si="4">IF(N135="základní",J135,0)</f>
        <v>0</v>
      </c>
      <c r="BF135" s="172">
        <f t="shared" ref="BF135:BF146" si="5">IF(N135="snížená",J135,0)</f>
        <v>0</v>
      </c>
      <c r="BG135" s="172">
        <f t="shared" ref="BG135:BG146" si="6">IF(N135="zákl. přenesená",J135,0)</f>
        <v>0</v>
      </c>
      <c r="BH135" s="172">
        <f t="shared" ref="BH135:BH146" si="7">IF(N135="sníž. přenesená",J135,0)</f>
        <v>0</v>
      </c>
      <c r="BI135" s="172">
        <f t="shared" ref="BI135:BI146" si="8">IF(N135="nulová",J135,0)</f>
        <v>0</v>
      </c>
      <c r="BJ135" s="14" t="s">
        <v>204</v>
      </c>
      <c r="BK135" s="172">
        <f t="shared" ref="BK135:BK146" si="9">ROUND(I135*H135,2)</f>
        <v>0</v>
      </c>
      <c r="BL135" s="14" t="s">
        <v>203</v>
      </c>
      <c r="BM135" s="171" t="s">
        <v>2180</v>
      </c>
    </row>
    <row r="136" spans="1:65" s="2" customFormat="1" ht="16.5" customHeight="1">
      <c r="A136" s="29"/>
      <c r="B136" s="158"/>
      <c r="C136" s="159" t="s">
        <v>197</v>
      </c>
      <c r="D136" s="159" t="s">
        <v>199</v>
      </c>
      <c r="E136" s="160" t="s">
        <v>2181</v>
      </c>
      <c r="F136" s="161" t="s">
        <v>2182</v>
      </c>
      <c r="G136" s="162" t="s">
        <v>202</v>
      </c>
      <c r="H136" s="163">
        <v>7.2</v>
      </c>
      <c r="I136" s="164"/>
      <c r="J136" s="165">
        <f t="shared" si="0"/>
        <v>0</v>
      </c>
      <c r="K136" s="166"/>
      <c r="L136" s="30"/>
      <c r="M136" s="167" t="s">
        <v>1</v>
      </c>
      <c r="N136" s="168" t="s">
        <v>45</v>
      </c>
      <c r="O136" s="55"/>
      <c r="P136" s="169">
        <f t="shared" si="1"/>
        <v>0</v>
      </c>
      <c r="Q136" s="169">
        <v>1.3271500000000001</v>
      </c>
      <c r="R136" s="169">
        <f t="shared" si="2"/>
        <v>9.5554800000000011</v>
      </c>
      <c r="S136" s="169">
        <v>0</v>
      </c>
      <c r="T136" s="170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1" t="s">
        <v>203</v>
      </c>
      <c r="AT136" s="171" t="s">
        <v>199</v>
      </c>
      <c r="AU136" s="171" t="s">
        <v>204</v>
      </c>
      <c r="AY136" s="14" t="s">
        <v>196</v>
      </c>
      <c r="BE136" s="172">
        <f t="shared" si="4"/>
        <v>0</v>
      </c>
      <c r="BF136" s="172">
        <f t="shared" si="5"/>
        <v>0</v>
      </c>
      <c r="BG136" s="172">
        <f t="shared" si="6"/>
        <v>0</v>
      </c>
      <c r="BH136" s="172">
        <f t="shared" si="7"/>
        <v>0</v>
      </c>
      <c r="BI136" s="172">
        <f t="shared" si="8"/>
        <v>0</v>
      </c>
      <c r="BJ136" s="14" t="s">
        <v>204</v>
      </c>
      <c r="BK136" s="172">
        <f t="shared" si="9"/>
        <v>0</v>
      </c>
      <c r="BL136" s="14" t="s">
        <v>203</v>
      </c>
      <c r="BM136" s="171" t="s">
        <v>2183</v>
      </c>
    </row>
    <row r="137" spans="1:65" s="2" customFormat="1" ht="21.75" customHeight="1">
      <c r="A137" s="29"/>
      <c r="B137" s="158"/>
      <c r="C137" s="159" t="s">
        <v>203</v>
      </c>
      <c r="D137" s="159" t="s">
        <v>199</v>
      </c>
      <c r="E137" s="160" t="s">
        <v>206</v>
      </c>
      <c r="F137" s="161" t="s">
        <v>207</v>
      </c>
      <c r="G137" s="162" t="s">
        <v>208</v>
      </c>
      <c r="H137" s="163">
        <v>63.16</v>
      </c>
      <c r="I137" s="164"/>
      <c r="J137" s="165">
        <f t="shared" si="0"/>
        <v>0</v>
      </c>
      <c r="K137" s="166"/>
      <c r="L137" s="30"/>
      <c r="M137" s="167" t="s">
        <v>1</v>
      </c>
      <c r="N137" s="168" t="s">
        <v>45</v>
      </c>
      <c r="O137" s="55"/>
      <c r="P137" s="169">
        <f t="shared" si="1"/>
        <v>0</v>
      </c>
      <c r="Q137" s="169">
        <v>0.14854000000000001</v>
      </c>
      <c r="R137" s="169">
        <f t="shared" si="2"/>
        <v>9.3817863999999993</v>
      </c>
      <c r="S137" s="169">
        <v>0</v>
      </c>
      <c r="T137" s="170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1" t="s">
        <v>203</v>
      </c>
      <c r="AT137" s="171" t="s">
        <v>199</v>
      </c>
      <c r="AU137" s="171" t="s">
        <v>204</v>
      </c>
      <c r="AY137" s="14" t="s">
        <v>196</v>
      </c>
      <c r="BE137" s="172">
        <f t="shared" si="4"/>
        <v>0</v>
      </c>
      <c r="BF137" s="172">
        <f t="shared" si="5"/>
        <v>0</v>
      </c>
      <c r="BG137" s="172">
        <f t="shared" si="6"/>
        <v>0</v>
      </c>
      <c r="BH137" s="172">
        <f t="shared" si="7"/>
        <v>0</v>
      </c>
      <c r="BI137" s="172">
        <f t="shared" si="8"/>
        <v>0</v>
      </c>
      <c r="BJ137" s="14" t="s">
        <v>204</v>
      </c>
      <c r="BK137" s="172">
        <f t="shared" si="9"/>
        <v>0</v>
      </c>
      <c r="BL137" s="14" t="s">
        <v>203</v>
      </c>
      <c r="BM137" s="171" t="s">
        <v>2184</v>
      </c>
    </row>
    <row r="138" spans="1:65" s="2" customFormat="1" ht="21.75" customHeight="1">
      <c r="A138" s="29"/>
      <c r="B138" s="158"/>
      <c r="C138" s="159" t="s">
        <v>219</v>
      </c>
      <c r="D138" s="159" t="s">
        <v>199</v>
      </c>
      <c r="E138" s="160" t="s">
        <v>2185</v>
      </c>
      <c r="F138" s="161" t="s">
        <v>2186</v>
      </c>
      <c r="G138" s="162" t="s">
        <v>208</v>
      </c>
      <c r="H138" s="163">
        <v>4.8449999999999998</v>
      </c>
      <c r="I138" s="164"/>
      <c r="J138" s="165">
        <f t="shared" si="0"/>
        <v>0</v>
      </c>
      <c r="K138" s="166"/>
      <c r="L138" s="30"/>
      <c r="M138" s="167" t="s">
        <v>1</v>
      </c>
      <c r="N138" s="168" t="s">
        <v>45</v>
      </c>
      <c r="O138" s="55"/>
      <c r="P138" s="169">
        <f t="shared" si="1"/>
        <v>0</v>
      </c>
      <c r="Q138" s="169">
        <v>0.23374</v>
      </c>
      <c r="R138" s="169">
        <f t="shared" si="2"/>
        <v>1.1324703</v>
      </c>
      <c r="S138" s="169">
        <v>0</v>
      </c>
      <c r="T138" s="170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1" t="s">
        <v>203</v>
      </c>
      <c r="AT138" s="171" t="s">
        <v>199</v>
      </c>
      <c r="AU138" s="171" t="s">
        <v>204</v>
      </c>
      <c r="AY138" s="14" t="s">
        <v>196</v>
      </c>
      <c r="BE138" s="172">
        <f t="shared" si="4"/>
        <v>0</v>
      </c>
      <c r="BF138" s="172">
        <f t="shared" si="5"/>
        <v>0</v>
      </c>
      <c r="BG138" s="172">
        <f t="shared" si="6"/>
        <v>0</v>
      </c>
      <c r="BH138" s="172">
        <f t="shared" si="7"/>
        <v>0</v>
      </c>
      <c r="BI138" s="172">
        <f t="shared" si="8"/>
        <v>0</v>
      </c>
      <c r="BJ138" s="14" t="s">
        <v>204</v>
      </c>
      <c r="BK138" s="172">
        <f t="shared" si="9"/>
        <v>0</v>
      </c>
      <c r="BL138" s="14" t="s">
        <v>203</v>
      </c>
      <c r="BM138" s="171" t="s">
        <v>2187</v>
      </c>
    </row>
    <row r="139" spans="1:65" s="2" customFormat="1" ht="21.75" customHeight="1">
      <c r="A139" s="29"/>
      <c r="B139" s="158"/>
      <c r="C139" s="159" t="s">
        <v>224</v>
      </c>
      <c r="D139" s="159" t="s">
        <v>199</v>
      </c>
      <c r="E139" s="160" t="s">
        <v>1428</v>
      </c>
      <c r="F139" s="161" t="s">
        <v>1429</v>
      </c>
      <c r="G139" s="162" t="s">
        <v>208</v>
      </c>
      <c r="H139" s="163">
        <v>23.73</v>
      </c>
      <c r="I139" s="164"/>
      <c r="J139" s="165">
        <f t="shared" si="0"/>
        <v>0</v>
      </c>
      <c r="K139" s="166"/>
      <c r="L139" s="30"/>
      <c r="M139" s="167" t="s">
        <v>1</v>
      </c>
      <c r="N139" s="168" t="s">
        <v>45</v>
      </c>
      <c r="O139" s="55"/>
      <c r="P139" s="169">
        <f t="shared" si="1"/>
        <v>0</v>
      </c>
      <c r="Q139" s="169">
        <v>0.23483999999999999</v>
      </c>
      <c r="R139" s="169">
        <f t="shared" si="2"/>
        <v>5.5727532000000002</v>
      </c>
      <c r="S139" s="169">
        <v>0</v>
      </c>
      <c r="T139" s="170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1" t="s">
        <v>203</v>
      </c>
      <c r="AT139" s="171" t="s">
        <v>199</v>
      </c>
      <c r="AU139" s="171" t="s">
        <v>204</v>
      </c>
      <c r="AY139" s="14" t="s">
        <v>196</v>
      </c>
      <c r="BE139" s="172">
        <f t="shared" si="4"/>
        <v>0</v>
      </c>
      <c r="BF139" s="172">
        <f t="shared" si="5"/>
        <v>0</v>
      </c>
      <c r="BG139" s="172">
        <f t="shared" si="6"/>
        <v>0</v>
      </c>
      <c r="BH139" s="172">
        <f t="shared" si="7"/>
        <v>0</v>
      </c>
      <c r="BI139" s="172">
        <f t="shared" si="8"/>
        <v>0</v>
      </c>
      <c r="BJ139" s="14" t="s">
        <v>204</v>
      </c>
      <c r="BK139" s="172">
        <f t="shared" si="9"/>
        <v>0</v>
      </c>
      <c r="BL139" s="14" t="s">
        <v>203</v>
      </c>
      <c r="BM139" s="171" t="s">
        <v>2188</v>
      </c>
    </row>
    <row r="140" spans="1:65" s="2" customFormat="1" ht="16.5" customHeight="1">
      <c r="A140" s="29"/>
      <c r="B140" s="158"/>
      <c r="C140" s="159" t="s">
        <v>228</v>
      </c>
      <c r="D140" s="159" t="s">
        <v>199</v>
      </c>
      <c r="E140" s="160" t="s">
        <v>1437</v>
      </c>
      <c r="F140" s="161" t="s">
        <v>1438</v>
      </c>
      <c r="G140" s="162" t="s">
        <v>512</v>
      </c>
      <c r="H140" s="163">
        <v>16</v>
      </c>
      <c r="I140" s="164"/>
      <c r="J140" s="165">
        <f t="shared" si="0"/>
        <v>0</v>
      </c>
      <c r="K140" s="166"/>
      <c r="L140" s="30"/>
      <c r="M140" s="167" t="s">
        <v>1</v>
      </c>
      <c r="N140" s="168" t="s">
        <v>45</v>
      </c>
      <c r="O140" s="55"/>
      <c r="P140" s="169">
        <f t="shared" si="1"/>
        <v>0</v>
      </c>
      <c r="Q140" s="169">
        <v>5.5280000000000003E-2</v>
      </c>
      <c r="R140" s="169">
        <f t="shared" si="2"/>
        <v>0.88448000000000004</v>
      </c>
      <c r="S140" s="169">
        <v>0</v>
      </c>
      <c r="T140" s="170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1" t="s">
        <v>203</v>
      </c>
      <c r="AT140" s="171" t="s">
        <v>199</v>
      </c>
      <c r="AU140" s="171" t="s">
        <v>204</v>
      </c>
      <c r="AY140" s="14" t="s">
        <v>196</v>
      </c>
      <c r="BE140" s="172">
        <f t="shared" si="4"/>
        <v>0</v>
      </c>
      <c r="BF140" s="172">
        <f t="shared" si="5"/>
        <v>0</v>
      </c>
      <c r="BG140" s="172">
        <f t="shared" si="6"/>
        <v>0</v>
      </c>
      <c r="BH140" s="172">
        <f t="shared" si="7"/>
        <v>0</v>
      </c>
      <c r="BI140" s="172">
        <f t="shared" si="8"/>
        <v>0</v>
      </c>
      <c r="BJ140" s="14" t="s">
        <v>204</v>
      </c>
      <c r="BK140" s="172">
        <f t="shared" si="9"/>
        <v>0</v>
      </c>
      <c r="BL140" s="14" t="s">
        <v>203</v>
      </c>
      <c r="BM140" s="171" t="s">
        <v>2189</v>
      </c>
    </row>
    <row r="141" spans="1:65" s="2" customFormat="1" ht="16.5" customHeight="1">
      <c r="A141" s="29"/>
      <c r="B141" s="158"/>
      <c r="C141" s="159" t="s">
        <v>217</v>
      </c>
      <c r="D141" s="159" t="s">
        <v>199</v>
      </c>
      <c r="E141" s="160" t="s">
        <v>1440</v>
      </c>
      <c r="F141" s="161" t="s">
        <v>1441</v>
      </c>
      <c r="G141" s="162" t="s">
        <v>512</v>
      </c>
      <c r="H141" s="163">
        <v>2</v>
      </c>
      <c r="I141" s="164"/>
      <c r="J141" s="165">
        <f t="shared" si="0"/>
        <v>0</v>
      </c>
      <c r="K141" s="166"/>
      <c r="L141" s="30"/>
      <c r="M141" s="167" t="s">
        <v>1</v>
      </c>
      <c r="N141" s="168" t="s">
        <v>45</v>
      </c>
      <c r="O141" s="55"/>
      <c r="P141" s="169">
        <f t="shared" si="1"/>
        <v>0</v>
      </c>
      <c r="Q141" s="169">
        <v>8.1309999999999993E-2</v>
      </c>
      <c r="R141" s="169">
        <f t="shared" si="2"/>
        <v>0.16261999999999999</v>
      </c>
      <c r="S141" s="169">
        <v>0</v>
      </c>
      <c r="T141" s="170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1" t="s">
        <v>203</v>
      </c>
      <c r="AT141" s="171" t="s">
        <v>199</v>
      </c>
      <c r="AU141" s="171" t="s">
        <v>204</v>
      </c>
      <c r="AY141" s="14" t="s">
        <v>196</v>
      </c>
      <c r="BE141" s="172">
        <f t="shared" si="4"/>
        <v>0</v>
      </c>
      <c r="BF141" s="172">
        <f t="shared" si="5"/>
        <v>0</v>
      </c>
      <c r="BG141" s="172">
        <f t="shared" si="6"/>
        <v>0</v>
      </c>
      <c r="BH141" s="172">
        <f t="shared" si="7"/>
        <v>0</v>
      </c>
      <c r="BI141" s="172">
        <f t="shared" si="8"/>
        <v>0</v>
      </c>
      <c r="BJ141" s="14" t="s">
        <v>204</v>
      </c>
      <c r="BK141" s="172">
        <f t="shared" si="9"/>
        <v>0</v>
      </c>
      <c r="BL141" s="14" t="s">
        <v>203</v>
      </c>
      <c r="BM141" s="171" t="s">
        <v>2190</v>
      </c>
    </row>
    <row r="142" spans="1:65" s="2" customFormat="1" ht="16.5" customHeight="1">
      <c r="A142" s="29"/>
      <c r="B142" s="158"/>
      <c r="C142" s="159" t="s">
        <v>237</v>
      </c>
      <c r="D142" s="159" t="s">
        <v>199</v>
      </c>
      <c r="E142" s="160" t="s">
        <v>2191</v>
      </c>
      <c r="F142" s="161" t="s">
        <v>2192</v>
      </c>
      <c r="G142" s="162" t="s">
        <v>208</v>
      </c>
      <c r="H142" s="163">
        <v>8.4</v>
      </c>
      <c r="I142" s="164"/>
      <c r="J142" s="165">
        <f t="shared" si="0"/>
        <v>0</v>
      </c>
      <c r="K142" s="166"/>
      <c r="L142" s="30"/>
      <c r="M142" s="167" t="s">
        <v>1</v>
      </c>
      <c r="N142" s="168" t="s">
        <v>45</v>
      </c>
      <c r="O142" s="55"/>
      <c r="P142" s="169">
        <f t="shared" si="1"/>
        <v>0</v>
      </c>
      <c r="Q142" s="169">
        <v>5.8970000000000002E-2</v>
      </c>
      <c r="R142" s="169">
        <f t="shared" si="2"/>
        <v>0.49534800000000001</v>
      </c>
      <c r="S142" s="169">
        <v>0</v>
      </c>
      <c r="T142" s="170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1" t="s">
        <v>203</v>
      </c>
      <c r="AT142" s="171" t="s">
        <v>199</v>
      </c>
      <c r="AU142" s="171" t="s">
        <v>204</v>
      </c>
      <c r="AY142" s="14" t="s">
        <v>196</v>
      </c>
      <c r="BE142" s="172">
        <f t="shared" si="4"/>
        <v>0</v>
      </c>
      <c r="BF142" s="172">
        <f t="shared" si="5"/>
        <v>0</v>
      </c>
      <c r="BG142" s="172">
        <f t="shared" si="6"/>
        <v>0</v>
      </c>
      <c r="BH142" s="172">
        <f t="shared" si="7"/>
        <v>0</v>
      </c>
      <c r="BI142" s="172">
        <f t="shared" si="8"/>
        <v>0</v>
      </c>
      <c r="BJ142" s="14" t="s">
        <v>204</v>
      </c>
      <c r="BK142" s="172">
        <f t="shared" si="9"/>
        <v>0</v>
      </c>
      <c r="BL142" s="14" t="s">
        <v>203</v>
      </c>
      <c r="BM142" s="171" t="s">
        <v>2193</v>
      </c>
    </row>
    <row r="143" spans="1:65" s="2" customFormat="1" ht="16.5" customHeight="1">
      <c r="A143" s="29"/>
      <c r="B143" s="158"/>
      <c r="C143" s="159" t="s">
        <v>241</v>
      </c>
      <c r="D143" s="159" t="s">
        <v>199</v>
      </c>
      <c r="E143" s="160" t="s">
        <v>2194</v>
      </c>
      <c r="F143" s="161" t="s">
        <v>2195</v>
      </c>
      <c r="G143" s="162" t="s">
        <v>208</v>
      </c>
      <c r="H143" s="163">
        <v>6.48</v>
      </c>
      <c r="I143" s="164"/>
      <c r="J143" s="165">
        <f t="shared" si="0"/>
        <v>0</v>
      </c>
      <c r="K143" s="166"/>
      <c r="L143" s="30"/>
      <c r="M143" s="167" t="s">
        <v>1</v>
      </c>
      <c r="N143" s="168" t="s">
        <v>45</v>
      </c>
      <c r="O143" s="55"/>
      <c r="P143" s="169">
        <f t="shared" si="1"/>
        <v>0</v>
      </c>
      <c r="Q143" s="169">
        <v>7.571E-2</v>
      </c>
      <c r="R143" s="169">
        <f t="shared" si="2"/>
        <v>0.4906008</v>
      </c>
      <c r="S143" s="169">
        <v>0</v>
      </c>
      <c r="T143" s="170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1" t="s">
        <v>203</v>
      </c>
      <c r="AT143" s="171" t="s">
        <v>199</v>
      </c>
      <c r="AU143" s="171" t="s">
        <v>204</v>
      </c>
      <c r="AY143" s="14" t="s">
        <v>196</v>
      </c>
      <c r="BE143" s="172">
        <f t="shared" si="4"/>
        <v>0</v>
      </c>
      <c r="BF143" s="172">
        <f t="shared" si="5"/>
        <v>0</v>
      </c>
      <c r="BG143" s="172">
        <f t="shared" si="6"/>
        <v>0</v>
      </c>
      <c r="BH143" s="172">
        <f t="shared" si="7"/>
        <v>0</v>
      </c>
      <c r="BI143" s="172">
        <f t="shared" si="8"/>
        <v>0</v>
      </c>
      <c r="BJ143" s="14" t="s">
        <v>204</v>
      </c>
      <c r="BK143" s="172">
        <f t="shared" si="9"/>
        <v>0</v>
      </c>
      <c r="BL143" s="14" t="s">
        <v>203</v>
      </c>
      <c r="BM143" s="171" t="s">
        <v>2196</v>
      </c>
    </row>
    <row r="144" spans="1:65" s="2" customFormat="1" ht="16.5" customHeight="1">
      <c r="A144" s="29"/>
      <c r="B144" s="158"/>
      <c r="C144" s="159" t="s">
        <v>245</v>
      </c>
      <c r="D144" s="159" t="s">
        <v>199</v>
      </c>
      <c r="E144" s="160" t="s">
        <v>220</v>
      </c>
      <c r="F144" s="161" t="s">
        <v>221</v>
      </c>
      <c r="G144" s="162" t="s">
        <v>222</v>
      </c>
      <c r="H144" s="163">
        <v>14.35</v>
      </c>
      <c r="I144" s="164"/>
      <c r="J144" s="165">
        <f t="shared" si="0"/>
        <v>0</v>
      </c>
      <c r="K144" s="166"/>
      <c r="L144" s="30"/>
      <c r="M144" s="167" t="s">
        <v>1</v>
      </c>
      <c r="N144" s="168" t="s">
        <v>45</v>
      </c>
      <c r="O144" s="55"/>
      <c r="P144" s="169">
        <f t="shared" si="1"/>
        <v>0</v>
      </c>
      <c r="Q144" s="169">
        <v>1.2E-4</v>
      </c>
      <c r="R144" s="169">
        <f t="shared" si="2"/>
        <v>1.722E-3</v>
      </c>
      <c r="S144" s="169">
        <v>0</v>
      </c>
      <c r="T144" s="170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1" t="s">
        <v>203</v>
      </c>
      <c r="AT144" s="171" t="s">
        <v>199</v>
      </c>
      <c r="AU144" s="171" t="s">
        <v>204</v>
      </c>
      <c r="AY144" s="14" t="s">
        <v>196</v>
      </c>
      <c r="BE144" s="172">
        <f t="shared" si="4"/>
        <v>0</v>
      </c>
      <c r="BF144" s="172">
        <f t="shared" si="5"/>
        <v>0</v>
      </c>
      <c r="BG144" s="172">
        <f t="shared" si="6"/>
        <v>0</v>
      </c>
      <c r="BH144" s="172">
        <f t="shared" si="7"/>
        <v>0</v>
      </c>
      <c r="BI144" s="172">
        <f t="shared" si="8"/>
        <v>0</v>
      </c>
      <c r="BJ144" s="14" t="s">
        <v>204</v>
      </c>
      <c r="BK144" s="172">
        <f t="shared" si="9"/>
        <v>0</v>
      </c>
      <c r="BL144" s="14" t="s">
        <v>203</v>
      </c>
      <c r="BM144" s="171" t="s">
        <v>2197</v>
      </c>
    </row>
    <row r="145" spans="1:65" s="2" customFormat="1" ht="16.5" customHeight="1">
      <c r="A145" s="29"/>
      <c r="B145" s="158"/>
      <c r="C145" s="159" t="s">
        <v>249</v>
      </c>
      <c r="D145" s="159" t="s">
        <v>199</v>
      </c>
      <c r="E145" s="160" t="s">
        <v>1449</v>
      </c>
      <c r="F145" s="161" t="s">
        <v>1450</v>
      </c>
      <c r="G145" s="162" t="s">
        <v>222</v>
      </c>
      <c r="H145" s="163">
        <v>6.4</v>
      </c>
      <c r="I145" s="164"/>
      <c r="J145" s="165">
        <f t="shared" si="0"/>
        <v>0</v>
      </c>
      <c r="K145" s="166"/>
      <c r="L145" s="30"/>
      <c r="M145" s="167" t="s">
        <v>1</v>
      </c>
      <c r="N145" s="168" t="s">
        <v>45</v>
      </c>
      <c r="O145" s="55"/>
      <c r="P145" s="169">
        <f t="shared" si="1"/>
        <v>0</v>
      </c>
      <c r="Q145" s="169">
        <v>1.2999999999999999E-4</v>
      </c>
      <c r="R145" s="169">
        <f t="shared" si="2"/>
        <v>8.3199999999999995E-4</v>
      </c>
      <c r="S145" s="169">
        <v>0</v>
      </c>
      <c r="T145" s="170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1" t="s">
        <v>203</v>
      </c>
      <c r="AT145" s="171" t="s">
        <v>199</v>
      </c>
      <c r="AU145" s="171" t="s">
        <v>204</v>
      </c>
      <c r="AY145" s="14" t="s">
        <v>196</v>
      </c>
      <c r="BE145" s="172">
        <f t="shared" si="4"/>
        <v>0</v>
      </c>
      <c r="BF145" s="172">
        <f t="shared" si="5"/>
        <v>0</v>
      </c>
      <c r="BG145" s="172">
        <f t="shared" si="6"/>
        <v>0</v>
      </c>
      <c r="BH145" s="172">
        <f t="shared" si="7"/>
        <v>0</v>
      </c>
      <c r="BI145" s="172">
        <f t="shared" si="8"/>
        <v>0</v>
      </c>
      <c r="BJ145" s="14" t="s">
        <v>204</v>
      </c>
      <c r="BK145" s="172">
        <f t="shared" si="9"/>
        <v>0</v>
      </c>
      <c r="BL145" s="14" t="s">
        <v>203</v>
      </c>
      <c r="BM145" s="171" t="s">
        <v>2198</v>
      </c>
    </row>
    <row r="146" spans="1:65" s="2" customFormat="1" ht="16.5" customHeight="1">
      <c r="A146" s="29"/>
      <c r="B146" s="158"/>
      <c r="C146" s="159" t="s">
        <v>253</v>
      </c>
      <c r="D146" s="159" t="s">
        <v>199</v>
      </c>
      <c r="E146" s="160" t="s">
        <v>225</v>
      </c>
      <c r="F146" s="161" t="s">
        <v>226</v>
      </c>
      <c r="G146" s="162" t="s">
        <v>222</v>
      </c>
      <c r="H146" s="163">
        <v>26</v>
      </c>
      <c r="I146" s="164"/>
      <c r="J146" s="165">
        <f t="shared" si="0"/>
        <v>0</v>
      </c>
      <c r="K146" s="166"/>
      <c r="L146" s="30"/>
      <c r="M146" s="167" t="s">
        <v>1</v>
      </c>
      <c r="N146" s="168" t="s">
        <v>45</v>
      </c>
      <c r="O146" s="55"/>
      <c r="P146" s="169">
        <f t="shared" si="1"/>
        <v>0</v>
      </c>
      <c r="Q146" s="169">
        <v>2.0000000000000001E-4</v>
      </c>
      <c r="R146" s="169">
        <f t="shared" si="2"/>
        <v>5.2000000000000006E-3</v>
      </c>
      <c r="S146" s="169">
        <v>0</v>
      </c>
      <c r="T146" s="170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1" t="s">
        <v>203</v>
      </c>
      <c r="AT146" s="171" t="s">
        <v>199</v>
      </c>
      <c r="AU146" s="171" t="s">
        <v>204</v>
      </c>
      <c r="AY146" s="14" t="s">
        <v>196</v>
      </c>
      <c r="BE146" s="172">
        <f t="shared" si="4"/>
        <v>0</v>
      </c>
      <c r="BF146" s="172">
        <f t="shared" si="5"/>
        <v>0</v>
      </c>
      <c r="BG146" s="172">
        <f t="shared" si="6"/>
        <v>0</v>
      </c>
      <c r="BH146" s="172">
        <f t="shared" si="7"/>
        <v>0</v>
      </c>
      <c r="BI146" s="172">
        <f t="shared" si="8"/>
        <v>0</v>
      </c>
      <c r="BJ146" s="14" t="s">
        <v>204</v>
      </c>
      <c r="BK146" s="172">
        <f t="shared" si="9"/>
        <v>0</v>
      </c>
      <c r="BL146" s="14" t="s">
        <v>203</v>
      </c>
      <c r="BM146" s="171" t="s">
        <v>2199</v>
      </c>
    </row>
    <row r="147" spans="1:65" s="12" customFormat="1" ht="22.9" customHeight="1">
      <c r="B147" s="145"/>
      <c r="D147" s="146" t="s">
        <v>78</v>
      </c>
      <c r="E147" s="156" t="s">
        <v>232</v>
      </c>
      <c r="F147" s="156" t="s">
        <v>233</v>
      </c>
      <c r="I147" s="148"/>
      <c r="J147" s="157">
        <f>BK147</f>
        <v>0</v>
      </c>
      <c r="L147" s="145"/>
      <c r="M147" s="150"/>
      <c r="N147" s="151"/>
      <c r="O147" s="151"/>
      <c r="P147" s="152">
        <f>SUM(P148:P155)</f>
        <v>0</v>
      </c>
      <c r="Q147" s="151"/>
      <c r="R147" s="152">
        <f>SUM(R148:R155)</f>
        <v>3.3921198400000003</v>
      </c>
      <c r="S147" s="151"/>
      <c r="T147" s="153">
        <f>SUM(T148:T155)</f>
        <v>0</v>
      </c>
      <c r="AR147" s="146" t="s">
        <v>87</v>
      </c>
      <c r="AT147" s="154" t="s">
        <v>78</v>
      </c>
      <c r="AU147" s="154" t="s">
        <v>87</v>
      </c>
      <c r="AY147" s="146" t="s">
        <v>196</v>
      </c>
      <c r="BK147" s="155">
        <f>SUM(BK148:BK155)</f>
        <v>0</v>
      </c>
    </row>
    <row r="148" spans="1:65" s="2" customFormat="1" ht="16.5" customHeight="1">
      <c r="A148" s="29"/>
      <c r="B148" s="158"/>
      <c r="C148" s="159" t="s">
        <v>257</v>
      </c>
      <c r="D148" s="159" t="s">
        <v>199</v>
      </c>
      <c r="E148" s="160" t="s">
        <v>234</v>
      </c>
      <c r="F148" s="161" t="s">
        <v>235</v>
      </c>
      <c r="G148" s="162" t="s">
        <v>208</v>
      </c>
      <c r="H148" s="163">
        <v>156.06</v>
      </c>
      <c r="I148" s="164"/>
      <c r="J148" s="165">
        <f t="shared" ref="J148:J155" si="10">ROUND(I148*H148,2)</f>
        <v>0</v>
      </c>
      <c r="K148" s="166"/>
      <c r="L148" s="30"/>
      <c r="M148" s="167" t="s">
        <v>1</v>
      </c>
      <c r="N148" s="168" t="s">
        <v>45</v>
      </c>
      <c r="O148" s="55"/>
      <c r="P148" s="169">
        <f t="shared" ref="P148:P155" si="11">O148*H148</f>
        <v>0</v>
      </c>
      <c r="Q148" s="169">
        <v>2.5999999999999998E-4</v>
      </c>
      <c r="R148" s="169">
        <f t="shared" ref="R148:R155" si="12">Q148*H148</f>
        <v>4.0575599999999996E-2</v>
      </c>
      <c r="S148" s="169">
        <v>0</v>
      </c>
      <c r="T148" s="170">
        <f t="shared" ref="T148:T155" si="13"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1" t="s">
        <v>203</v>
      </c>
      <c r="AT148" s="171" t="s">
        <v>199</v>
      </c>
      <c r="AU148" s="171" t="s">
        <v>204</v>
      </c>
      <c r="AY148" s="14" t="s">
        <v>196</v>
      </c>
      <c r="BE148" s="172">
        <f t="shared" ref="BE148:BE155" si="14">IF(N148="základní",J148,0)</f>
        <v>0</v>
      </c>
      <c r="BF148" s="172">
        <f t="shared" ref="BF148:BF155" si="15">IF(N148="snížená",J148,0)</f>
        <v>0</v>
      </c>
      <c r="BG148" s="172">
        <f t="shared" ref="BG148:BG155" si="16">IF(N148="zákl. přenesená",J148,0)</f>
        <v>0</v>
      </c>
      <c r="BH148" s="172">
        <f t="shared" ref="BH148:BH155" si="17">IF(N148="sníž. přenesená",J148,0)</f>
        <v>0</v>
      </c>
      <c r="BI148" s="172">
        <f t="shared" ref="BI148:BI155" si="18">IF(N148="nulová",J148,0)</f>
        <v>0</v>
      </c>
      <c r="BJ148" s="14" t="s">
        <v>204</v>
      </c>
      <c r="BK148" s="172">
        <f t="shared" ref="BK148:BK155" si="19">ROUND(I148*H148,2)</f>
        <v>0</v>
      </c>
      <c r="BL148" s="14" t="s">
        <v>203</v>
      </c>
      <c r="BM148" s="171" t="s">
        <v>2200</v>
      </c>
    </row>
    <row r="149" spans="1:65" s="2" customFormat="1" ht="16.5" customHeight="1">
      <c r="A149" s="29"/>
      <c r="B149" s="158"/>
      <c r="C149" s="159" t="s">
        <v>8</v>
      </c>
      <c r="D149" s="159" t="s">
        <v>199</v>
      </c>
      <c r="E149" s="160" t="s">
        <v>238</v>
      </c>
      <c r="F149" s="161" t="s">
        <v>239</v>
      </c>
      <c r="G149" s="162" t="s">
        <v>208</v>
      </c>
      <c r="H149" s="163">
        <v>156.06</v>
      </c>
      <c r="I149" s="164"/>
      <c r="J149" s="165">
        <f t="shared" si="10"/>
        <v>0</v>
      </c>
      <c r="K149" s="166"/>
      <c r="L149" s="30"/>
      <c r="M149" s="167" t="s">
        <v>1</v>
      </c>
      <c r="N149" s="168" t="s">
        <v>45</v>
      </c>
      <c r="O149" s="55"/>
      <c r="P149" s="169">
        <f t="shared" si="11"/>
        <v>0</v>
      </c>
      <c r="Q149" s="169">
        <v>4.3800000000000002E-3</v>
      </c>
      <c r="R149" s="169">
        <f t="shared" si="12"/>
        <v>0.68354280000000001</v>
      </c>
      <c r="S149" s="169">
        <v>0</v>
      </c>
      <c r="T149" s="170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1" t="s">
        <v>203</v>
      </c>
      <c r="AT149" s="171" t="s">
        <v>199</v>
      </c>
      <c r="AU149" s="171" t="s">
        <v>204</v>
      </c>
      <c r="AY149" s="14" t="s">
        <v>196</v>
      </c>
      <c r="BE149" s="172">
        <f t="shared" si="14"/>
        <v>0</v>
      </c>
      <c r="BF149" s="172">
        <f t="shared" si="15"/>
        <v>0</v>
      </c>
      <c r="BG149" s="172">
        <f t="shared" si="16"/>
        <v>0</v>
      </c>
      <c r="BH149" s="172">
        <f t="shared" si="17"/>
        <v>0</v>
      </c>
      <c r="BI149" s="172">
        <f t="shared" si="18"/>
        <v>0</v>
      </c>
      <c r="BJ149" s="14" t="s">
        <v>204</v>
      </c>
      <c r="BK149" s="172">
        <f t="shared" si="19"/>
        <v>0</v>
      </c>
      <c r="BL149" s="14" t="s">
        <v>203</v>
      </c>
      <c r="BM149" s="171" t="s">
        <v>2201</v>
      </c>
    </row>
    <row r="150" spans="1:65" s="2" customFormat="1" ht="16.5" customHeight="1">
      <c r="A150" s="29"/>
      <c r="B150" s="158"/>
      <c r="C150" s="159" t="s">
        <v>265</v>
      </c>
      <c r="D150" s="159" t="s">
        <v>199</v>
      </c>
      <c r="E150" s="160" t="s">
        <v>262</v>
      </c>
      <c r="F150" s="161" t="s">
        <v>263</v>
      </c>
      <c r="G150" s="162" t="s">
        <v>208</v>
      </c>
      <c r="H150" s="163">
        <v>28.004000000000001</v>
      </c>
      <c r="I150" s="164"/>
      <c r="J150" s="165">
        <f t="shared" si="10"/>
        <v>0</v>
      </c>
      <c r="K150" s="166"/>
      <c r="L150" s="30"/>
      <c r="M150" s="167" t="s">
        <v>1</v>
      </c>
      <c r="N150" s="168" t="s">
        <v>45</v>
      </c>
      <c r="O150" s="55"/>
      <c r="P150" s="169">
        <f t="shared" si="11"/>
        <v>0</v>
      </c>
      <c r="Q150" s="169">
        <v>3.3579999999999999E-2</v>
      </c>
      <c r="R150" s="169">
        <f t="shared" si="12"/>
        <v>0.94037431999999999</v>
      </c>
      <c r="S150" s="169">
        <v>0</v>
      </c>
      <c r="T150" s="170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1" t="s">
        <v>203</v>
      </c>
      <c r="AT150" s="171" t="s">
        <v>199</v>
      </c>
      <c r="AU150" s="171" t="s">
        <v>204</v>
      </c>
      <c r="AY150" s="14" t="s">
        <v>196</v>
      </c>
      <c r="BE150" s="172">
        <f t="shared" si="14"/>
        <v>0</v>
      </c>
      <c r="BF150" s="172">
        <f t="shared" si="15"/>
        <v>0</v>
      </c>
      <c r="BG150" s="172">
        <f t="shared" si="16"/>
        <v>0</v>
      </c>
      <c r="BH150" s="172">
        <f t="shared" si="17"/>
        <v>0</v>
      </c>
      <c r="BI150" s="172">
        <f t="shared" si="18"/>
        <v>0</v>
      </c>
      <c r="BJ150" s="14" t="s">
        <v>204</v>
      </c>
      <c r="BK150" s="172">
        <f t="shared" si="19"/>
        <v>0</v>
      </c>
      <c r="BL150" s="14" t="s">
        <v>203</v>
      </c>
      <c r="BM150" s="171" t="s">
        <v>2202</v>
      </c>
    </row>
    <row r="151" spans="1:65" s="2" customFormat="1" ht="16.5" customHeight="1">
      <c r="A151" s="29"/>
      <c r="B151" s="158"/>
      <c r="C151" s="159" t="s">
        <v>267</v>
      </c>
      <c r="D151" s="159" t="s">
        <v>199</v>
      </c>
      <c r="E151" s="160" t="s">
        <v>242</v>
      </c>
      <c r="F151" s="161" t="s">
        <v>243</v>
      </c>
      <c r="G151" s="162" t="s">
        <v>208</v>
      </c>
      <c r="H151" s="163">
        <v>156.06</v>
      </c>
      <c r="I151" s="164"/>
      <c r="J151" s="165">
        <f t="shared" si="10"/>
        <v>0</v>
      </c>
      <c r="K151" s="166"/>
      <c r="L151" s="30"/>
      <c r="M151" s="167" t="s">
        <v>1</v>
      </c>
      <c r="N151" s="168" t="s">
        <v>45</v>
      </c>
      <c r="O151" s="55"/>
      <c r="P151" s="169">
        <f t="shared" si="11"/>
        <v>0</v>
      </c>
      <c r="Q151" s="169">
        <v>1.103E-2</v>
      </c>
      <c r="R151" s="169">
        <f t="shared" si="12"/>
        <v>1.7213418</v>
      </c>
      <c r="S151" s="169">
        <v>0</v>
      </c>
      <c r="T151" s="170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1" t="s">
        <v>203</v>
      </c>
      <c r="AT151" s="171" t="s">
        <v>199</v>
      </c>
      <c r="AU151" s="171" t="s">
        <v>204</v>
      </c>
      <c r="AY151" s="14" t="s">
        <v>196</v>
      </c>
      <c r="BE151" s="172">
        <f t="shared" si="14"/>
        <v>0</v>
      </c>
      <c r="BF151" s="172">
        <f t="shared" si="15"/>
        <v>0</v>
      </c>
      <c r="BG151" s="172">
        <f t="shared" si="16"/>
        <v>0</v>
      </c>
      <c r="BH151" s="172">
        <f t="shared" si="17"/>
        <v>0</v>
      </c>
      <c r="BI151" s="172">
        <f t="shared" si="18"/>
        <v>0</v>
      </c>
      <c r="BJ151" s="14" t="s">
        <v>204</v>
      </c>
      <c r="BK151" s="172">
        <f t="shared" si="19"/>
        <v>0</v>
      </c>
      <c r="BL151" s="14" t="s">
        <v>203</v>
      </c>
      <c r="BM151" s="171" t="s">
        <v>2203</v>
      </c>
    </row>
    <row r="152" spans="1:65" s="2" customFormat="1" ht="16.5" customHeight="1">
      <c r="A152" s="29"/>
      <c r="B152" s="158"/>
      <c r="C152" s="159" t="s">
        <v>271</v>
      </c>
      <c r="D152" s="159" t="s">
        <v>199</v>
      </c>
      <c r="E152" s="160" t="s">
        <v>246</v>
      </c>
      <c r="F152" s="161" t="s">
        <v>247</v>
      </c>
      <c r="G152" s="162" t="s">
        <v>222</v>
      </c>
      <c r="H152" s="163">
        <v>149.65</v>
      </c>
      <c r="I152" s="164"/>
      <c r="J152" s="165">
        <f t="shared" si="10"/>
        <v>0</v>
      </c>
      <c r="K152" s="166"/>
      <c r="L152" s="30"/>
      <c r="M152" s="167" t="s">
        <v>1</v>
      </c>
      <c r="N152" s="168" t="s">
        <v>45</v>
      </c>
      <c r="O152" s="55"/>
      <c r="P152" s="169">
        <f t="shared" si="11"/>
        <v>0</v>
      </c>
      <c r="Q152" s="169">
        <v>0</v>
      </c>
      <c r="R152" s="169">
        <f t="shared" si="12"/>
        <v>0</v>
      </c>
      <c r="S152" s="169">
        <v>0</v>
      </c>
      <c r="T152" s="170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1" t="s">
        <v>203</v>
      </c>
      <c r="AT152" s="171" t="s">
        <v>199</v>
      </c>
      <c r="AU152" s="171" t="s">
        <v>204</v>
      </c>
      <c r="AY152" s="14" t="s">
        <v>196</v>
      </c>
      <c r="BE152" s="172">
        <f t="shared" si="14"/>
        <v>0</v>
      </c>
      <c r="BF152" s="172">
        <f t="shared" si="15"/>
        <v>0</v>
      </c>
      <c r="BG152" s="172">
        <f t="shared" si="16"/>
        <v>0</v>
      </c>
      <c r="BH152" s="172">
        <f t="shared" si="17"/>
        <v>0</v>
      </c>
      <c r="BI152" s="172">
        <f t="shared" si="18"/>
        <v>0</v>
      </c>
      <c r="BJ152" s="14" t="s">
        <v>204</v>
      </c>
      <c r="BK152" s="172">
        <f t="shared" si="19"/>
        <v>0</v>
      </c>
      <c r="BL152" s="14" t="s">
        <v>203</v>
      </c>
      <c r="BM152" s="171" t="s">
        <v>2204</v>
      </c>
    </row>
    <row r="153" spans="1:65" s="2" customFormat="1" ht="16.5" customHeight="1">
      <c r="A153" s="29"/>
      <c r="B153" s="158"/>
      <c r="C153" s="173" t="s">
        <v>275</v>
      </c>
      <c r="D153" s="173" t="s">
        <v>214</v>
      </c>
      <c r="E153" s="174" t="s">
        <v>250</v>
      </c>
      <c r="F153" s="175" t="s">
        <v>251</v>
      </c>
      <c r="G153" s="176" t="s">
        <v>222</v>
      </c>
      <c r="H153" s="177">
        <v>157.13300000000001</v>
      </c>
      <c r="I153" s="178"/>
      <c r="J153" s="179">
        <f t="shared" si="10"/>
        <v>0</v>
      </c>
      <c r="K153" s="180"/>
      <c r="L153" s="181"/>
      <c r="M153" s="182" t="s">
        <v>1</v>
      </c>
      <c r="N153" s="183" t="s">
        <v>45</v>
      </c>
      <c r="O153" s="55"/>
      <c r="P153" s="169">
        <f t="shared" si="11"/>
        <v>0</v>
      </c>
      <c r="Q153" s="169">
        <v>4.0000000000000003E-5</v>
      </c>
      <c r="R153" s="169">
        <f t="shared" si="12"/>
        <v>6.2853200000000005E-3</v>
      </c>
      <c r="S153" s="169">
        <v>0</v>
      </c>
      <c r="T153" s="170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1" t="s">
        <v>217</v>
      </c>
      <c r="AT153" s="171" t="s">
        <v>214</v>
      </c>
      <c r="AU153" s="171" t="s">
        <v>204</v>
      </c>
      <c r="AY153" s="14" t="s">
        <v>196</v>
      </c>
      <c r="BE153" s="172">
        <f t="shared" si="14"/>
        <v>0</v>
      </c>
      <c r="BF153" s="172">
        <f t="shared" si="15"/>
        <v>0</v>
      </c>
      <c r="BG153" s="172">
        <f t="shared" si="16"/>
        <v>0</v>
      </c>
      <c r="BH153" s="172">
        <f t="shared" si="17"/>
        <v>0</v>
      </c>
      <c r="BI153" s="172">
        <f t="shared" si="18"/>
        <v>0</v>
      </c>
      <c r="BJ153" s="14" t="s">
        <v>204</v>
      </c>
      <c r="BK153" s="172">
        <f t="shared" si="19"/>
        <v>0</v>
      </c>
      <c r="BL153" s="14" t="s">
        <v>203</v>
      </c>
      <c r="BM153" s="171" t="s">
        <v>2205</v>
      </c>
    </row>
    <row r="154" spans="1:65" s="2" customFormat="1" ht="16.5" customHeight="1">
      <c r="A154" s="29"/>
      <c r="B154" s="158"/>
      <c r="C154" s="159" t="s">
        <v>279</v>
      </c>
      <c r="D154" s="159" t="s">
        <v>199</v>
      </c>
      <c r="E154" s="160" t="s">
        <v>254</v>
      </c>
      <c r="F154" s="161" t="s">
        <v>255</v>
      </c>
      <c r="G154" s="162" t="s">
        <v>208</v>
      </c>
      <c r="H154" s="163">
        <v>250</v>
      </c>
      <c r="I154" s="164"/>
      <c r="J154" s="165">
        <f t="shared" si="10"/>
        <v>0</v>
      </c>
      <c r="K154" s="166"/>
      <c r="L154" s="30"/>
      <c r="M154" s="167" t="s">
        <v>1</v>
      </c>
      <c r="N154" s="168" t="s">
        <v>45</v>
      </c>
      <c r="O154" s="55"/>
      <c r="P154" s="169">
        <f t="shared" si="11"/>
        <v>0</v>
      </c>
      <c r="Q154" s="169">
        <v>0</v>
      </c>
      <c r="R154" s="169">
        <f t="shared" si="12"/>
        <v>0</v>
      </c>
      <c r="S154" s="169">
        <v>0</v>
      </c>
      <c r="T154" s="170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1" t="s">
        <v>203</v>
      </c>
      <c r="AT154" s="171" t="s">
        <v>199</v>
      </c>
      <c r="AU154" s="171" t="s">
        <v>204</v>
      </c>
      <c r="AY154" s="14" t="s">
        <v>196</v>
      </c>
      <c r="BE154" s="172">
        <f t="shared" si="14"/>
        <v>0</v>
      </c>
      <c r="BF154" s="172">
        <f t="shared" si="15"/>
        <v>0</v>
      </c>
      <c r="BG154" s="172">
        <f t="shared" si="16"/>
        <v>0</v>
      </c>
      <c r="BH154" s="172">
        <f t="shared" si="17"/>
        <v>0</v>
      </c>
      <c r="BI154" s="172">
        <f t="shared" si="18"/>
        <v>0</v>
      </c>
      <c r="BJ154" s="14" t="s">
        <v>204</v>
      </c>
      <c r="BK154" s="172">
        <f t="shared" si="19"/>
        <v>0</v>
      </c>
      <c r="BL154" s="14" t="s">
        <v>203</v>
      </c>
      <c r="BM154" s="171" t="s">
        <v>2206</v>
      </c>
    </row>
    <row r="155" spans="1:65" s="2" customFormat="1" ht="16.5" customHeight="1">
      <c r="A155" s="29"/>
      <c r="B155" s="158"/>
      <c r="C155" s="159" t="s">
        <v>7</v>
      </c>
      <c r="D155" s="159" t="s">
        <v>199</v>
      </c>
      <c r="E155" s="160" t="s">
        <v>258</v>
      </c>
      <c r="F155" s="161" t="s">
        <v>259</v>
      </c>
      <c r="G155" s="162" t="s">
        <v>208</v>
      </c>
      <c r="H155" s="163">
        <v>107.06</v>
      </c>
      <c r="I155" s="164"/>
      <c r="J155" s="165">
        <f t="shared" si="10"/>
        <v>0</v>
      </c>
      <c r="K155" s="166"/>
      <c r="L155" s="30"/>
      <c r="M155" s="167" t="s">
        <v>1</v>
      </c>
      <c r="N155" s="168" t="s">
        <v>45</v>
      </c>
      <c r="O155" s="55"/>
      <c r="P155" s="169">
        <f t="shared" si="11"/>
        <v>0</v>
      </c>
      <c r="Q155" s="169">
        <v>0</v>
      </c>
      <c r="R155" s="169">
        <f t="shared" si="12"/>
        <v>0</v>
      </c>
      <c r="S155" s="169">
        <v>0</v>
      </c>
      <c r="T155" s="170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1" t="s">
        <v>203</v>
      </c>
      <c r="AT155" s="171" t="s">
        <v>199</v>
      </c>
      <c r="AU155" s="171" t="s">
        <v>204</v>
      </c>
      <c r="AY155" s="14" t="s">
        <v>196</v>
      </c>
      <c r="BE155" s="172">
        <f t="shared" si="14"/>
        <v>0</v>
      </c>
      <c r="BF155" s="172">
        <f t="shared" si="15"/>
        <v>0</v>
      </c>
      <c r="BG155" s="172">
        <f t="shared" si="16"/>
        <v>0</v>
      </c>
      <c r="BH155" s="172">
        <f t="shared" si="17"/>
        <v>0</v>
      </c>
      <c r="BI155" s="172">
        <f t="shared" si="18"/>
        <v>0</v>
      </c>
      <c r="BJ155" s="14" t="s">
        <v>204</v>
      </c>
      <c r="BK155" s="172">
        <f t="shared" si="19"/>
        <v>0</v>
      </c>
      <c r="BL155" s="14" t="s">
        <v>203</v>
      </c>
      <c r="BM155" s="171" t="s">
        <v>2207</v>
      </c>
    </row>
    <row r="156" spans="1:65" s="12" customFormat="1" ht="22.9" customHeight="1">
      <c r="B156" s="145"/>
      <c r="D156" s="146" t="s">
        <v>78</v>
      </c>
      <c r="E156" s="156" t="s">
        <v>224</v>
      </c>
      <c r="F156" s="156" t="s">
        <v>261</v>
      </c>
      <c r="I156" s="148"/>
      <c r="J156" s="157">
        <f>BK156</f>
        <v>0</v>
      </c>
      <c r="L156" s="145"/>
      <c r="M156" s="150"/>
      <c r="N156" s="151"/>
      <c r="O156" s="151"/>
      <c r="P156" s="152">
        <f>SUM(P157:P192)</f>
        <v>0</v>
      </c>
      <c r="Q156" s="151"/>
      <c r="R156" s="152">
        <f>SUM(R157:R192)</f>
        <v>11.909324320000001</v>
      </c>
      <c r="S156" s="151"/>
      <c r="T156" s="153">
        <f>SUM(T157:T192)</f>
        <v>0</v>
      </c>
      <c r="AR156" s="146" t="s">
        <v>87</v>
      </c>
      <c r="AT156" s="154" t="s">
        <v>78</v>
      </c>
      <c r="AU156" s="154" t="s">
        <v>87</v>
      </c>
      <c r="AY156" s="146" t="s">
        <v>196</v>
      </c>
      <c r="BK156" s="155">
        <f>SUM(BK157:BK192)</f>
        <v>0</v>
      </c>
    </row>
    <row r="157" spans="1:65" s="2" customFormat="1" ht="16.5" customHeight="1">
      <c r="A157" s="29"/>
      <c r="B157" s="158"/>
      <c r="C157" s="159" t="s">
        <v>286</v>
      </c>
      <c r="D157" s="159" t="s">
        <v>199</v>
      </c>
      <c r="E157" s="160" t="s">
        <v>268</v>
      </c>
      <c r="F157" s="161" t="s">
        <v>269</v>
      </c>
      <c r="G157" s="162" t="s">
        <v>208</v>
      </c>
      <c r="H157" s="163">
        <v>12.218999999999999</v>
      </c>
      <c r="I157" s="164"/>
      <c r="J157" s="165">
        <f t="shared" ref="J157:J192" si="20">ROUND(I157*H157,2)</f>
        <v>0</v>
      </c>
      <c r="K157" s="166"/>
      <c r="L157" s="30"/>
      <c r="M157" s="167" t="s">
        <v>1</v>
      </c>
      <c r="N157" s="168" t="s">
        <v>45</v>
      </c>
      <c r="O157" s="55"/>
      <c r="P157" s="169">
        <f t="shared" ref="P157:P192" si="21">O157*H157</f>
        <v>0</v>
      </c>
      <c r="Q157" s="169">
        <v>2.5999999999999998E-4</v>
      </c>
      <c r="R157" s="169">
        <f t="shared" ref="R157:R192" si="22">Q157*H157</f>
        <v>3.1769399999999996E-3</v>
      </c>
      <c r="S157" s="169">
        <v>0</v>
      </c>
      <c r="T157" s="170">
        <f t="shared" ref="T157:T192" si="23"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1" t="s">
        <v>203</v>
      </c>
      <c r="AT157" s="171" t="s">
        <v>199</v>
      </c>
      <c r="AU157" s="171" t="s">
        <v>204</v>
      </c>
      <c r="AY157" s="14" t="s">
        <v>196</v>
      </c>
      <c r="BE157" s="172">
        <f t="shared" ref="BE157:BE192" si="24">IF(N157="základní",J157,0)</f>
        <v>0</v>
      </c>
      <c r="BF157" s="172">
        <f t="shared" ref="BF157:BF192" si="25">IF(N157="snížená",J157,0)</f>
        <v>0</v>
      </c>
      <c r="BG157" s="172">
        <f t="shared" ref="BG157:BG192" si="26">IF(N157="zákl. přenesená",J157,0)</f>
        <v>0</v>
      </c>
      <c r="BH157" s="172">
        <f t="shared" ref="BH157:BH192" si="27">IF(N157="sníž. přenesená",J157,0)</f>
        <v>0</v>
      </c>
      <c r="BI157" s="172">
        <f t="shared" ref="BI157:BI192" si="28">IF(N157="nulová",J157,0)</f>
        <v>0</v>
      </c>
      <c r="BJ157" s="14" t="s">
        <v>204</v>
      </c>
      <c r="BK157" s="172">
        <f t="shared" ref="BK157:BK192" si="29">ROUND(I157*H157,2)</f>
        <v>0</v>
      </c>
      <c r="BL157" s="14" t="s">
        <v>203</v>
      </c>
      <c r="BM157" s="171" t="s">
        <v>2208</v>
      </c>
    </row>
    <row r="158" spans="1:65" s="2" customFormat="1" ht="16.5" customHeight="1">
      <c r="A158" s="29"/>
      <c r="B158" s="158"/>
      <c r="C158" s="159" t="s">
        <v>290</v>
      </c>
      <c r="D158" s="159" t="s">
        <v>199</v>
      </c>
      <c r="E158" s="160" t="s">
        <v>272</v>
      </c>
      <c r="F158" s="161" t="s">
        <v>273</v>
      </c>
      <c r="G158" s="162" t="s">
        <v>208</v>
      </c>
      <c r="H158" s="163">
        <v>6.11</v>
      </c>
      <c r="I158" s="164"/>
      <c r="J158" s="165">
        <f t="shared" si="20"/>
        <v>0</v>
      </c>
      <c r="K158" s="166"/>
      <c r="L158" s="30"/>
      <c r="M158" s="167" t="s">
        <v>1</v>
      </c>
      <c r="N158" s="168" t="s">
        <v>45</v>
      </c>
      <c r="O158" s="55"/>
      <c r="P158" s="169">
        <f t="shared" si="21"/>
        <v>0</v>
      </c>
      <c r="Q158" s="169">
        <v>5.4599999999999996E-3</v>
      </c>
      <c r="R158" s="169">
        <f t="shared" si="22"/>
        <v>3.3360599999999997E-2</v>
      </c>
      <c r="S158" s="169">
        <v>0</v>
      </c>
      <c r="T158" s="170">
        <f t="shared" si="2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1" t="s">
        <v>203</v>
      </c>
      <c r="AT158" s="171" t="s">
        <v>199</v>
      </c>
      <c r="AU158" s="171" t="s">
        <v>204</v>
      </c>
      <c r="AY158" s="14" t="s">
        <v>196</v>
      </c>
      <c r="BE158" s="172">
        <f t="shared" si="24"/>
        <v>0</v>
      </c>
      <c r="BF158" s="172">
        <f t="shared" si="25"/>
        <v>0</v>
      </c>
      <c r="BG158" s="172">
        <f t="shared" si="26"/>
        <v>0</v>
      </c>
      <c r="BH158" s="172">
        <f t="shared" si="27"/>
        <v>0</v>
      </c>
      <c r="BI158" s="172">
        <f t="shared" si="28"/>
        <v>0</v>
      </c>
      <c r="BJ158" s="14" t="s">
        <v>204</v>
      </c>
      <c r="BK158" s="172">
        <f t="shared" si="29"/>
        <v>0</v>
      </c>
      <c r="BL158" s="14" t="s">
        <v>203</v>
      </c>
      <c r="BM158" s="171" t="s">
        <v>2209</v>
      </c>
    </row>
    <row r="159" spans="1:65" s="2" customFormat="1" ht="16.5" customHeight="1">
      <c r="A159" s="29"/>
      <c r="B159" s="158"/>
      <c r="C159" s="159" t="s">
        <v>294</v>
      </c>
      <c r="D159" s="159" t="s">
        <v>199</v>
      </c>
      <c r="E159" s="160" t="s">
        <v>276</v>
      </c>
      <c r="F159" s="161" t="s">
        <v>277</v>
      </c>
      <c r="G159" s="162" t="s">
        <v>208</v>
      </c>
      <c r="H159" s="163">
        <v>109.98</v>
      </c>
      <c r="I159" s="164"/>
      <c r="J159" s="165">
        <f t="shared" si="20"/>
        <v>0</v>
      </c>
      <c r="K159" s="166"/>
      <c r="L159" s="30"/>
      <c r="M159" s="167" t="s">
        <v>1</v>
      </c>
      <c r="N159" s="168" t="s">
        <v>45</v>
      </c>
      <c r="O159" s="55"/>
      <c r="P159" s="169">
        <f t="shared" si="21"/>
        <v>0</v>
      </c>
      <c r="Q159" s="169">
        <v>2.0999999999999999E-3</v>
      </c>
      <c r="R159" s="169">
        <f t="shared" si="22"/>
        <v>0.230958</v>
      </c>
      <c r="S159" s="169">
        <v>0</v>
      </c>
      <c r="T159" s="170">
        <f t="shared" si="2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1" t="s">
        <v>203</v>
      </c>
      <c r="AT159" s="171" t="s">
        <v>199</v>
      </c>
      <c r="AU159" s="171" t="s">
        <v>204</v>
      </c>
      <c r="AY159" s="14" t="s">
        <v>196</v>
      </c>
      <c r="BE159" s="172">
        <f t="shared" si="24"/>
        <v>0</v>
      </c>
      <c r="BF159" s="172">
        <f t="shared" si="25"/>
        <v>0</v>
      </c>
      <c r="BG159" s="172">
        <f t="shared" si="26"/>
        <v>0</v>
      </c>
      <c r="BH159" s="172">
        <f t="shared" si="27"/>
        <v>0</v>
      </c>
      <c r="BI159" s="172">
        <f t="shared" si="28"/>
        <v>0</v>
      </c>
      <c r="BJ159" s="14" t="s">
        <v>204</v>
      </c>
      <c r="BK159" s="172">
        <f t="shared" si="29"/>
        <v>0</v>
      </c>
      <c r="BL159" s="14" t="s">
        <v>203</v>
      </c>
      <c r="BM159" s="171" t="s">
        <v>2210</v>
      </c>
    </row>
    <row r="160" spans="1:65" s="2" customFormat="1" ht="21.75" customHeight="1">
      <c r="A160" s="29"/>
      <c r="B160" s="158"/>
      <c r="C160" s="159" t="s">
        <v>298</v>
      </c>
      <c r="D160" s="159" t="s">
        <v>199</v>
      </c>
      <c r="E160" s="160" t="s">
        <v>1476</v>
      </c>
      <c r="F160" s="161" t="s">
        <v>1477</v>
      </c>
      <c r="G160" s="162" t="s">
        <v>208</v>
      </c>
      <c r="H160" s="163">
        <v>13.742000000000001</v>
      </c>
      <c r="I160" s="164"/>
      <c r="J160" s="165">
        <f t="shared" si="20"/>
        <v>0</v>
      </c>
      <c r="K160" s="166"/>
      <c r="L160" s="30"/>
      <c r="M160" s="167" t="s">
        <v>1</v>
      </c>
      <c r="N160" s="168" t="s">
        <v>45</v>
      </c>
      <c r="O160" s="55"/>
      <c r="P160" s="169">
        <f t="shared" si="21"/>
        <v>0</v>
      </c>
      <c r="Q160" s="169">
        <v>9.6500000000000006E-3</v>
      </c>
      <c r="R160" s="169">
        <f t="shared" si="22"/>
        <v>0.13261030000000001</v>
      </c>
      <c r="S160" s="169">
        <v>0</v>
      </c>
      <c r="T160" s="170">
        <f t="shared" si="2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1" t="s">
        <v>203</v>
      </c>
      <c r="AT160" s="171" t="s">
        <v>199</v>
      </c>
      <c r="AU160" s="171" t="s">
        <v>204</v>
      </c>
      <c r="AY160" s="14" t="s">
        <v>196</v>
      </c>
      <c r="BE160" s="172">
        <f t="shared" si="24"/>
        <v>0</v>
      </c>
      <c r="BF160" s="172">
        <f t="shared" si="25"/>
        <v>0</v>
      </c>
      <c r="BG160" s="172">
        <f t="shared" si="26"/>
        <v>0</v>
      </c>
      <c r="BH160" s="172">
        <f t="shared" si="27"/>
        <v>0</v>
      </c>
      <c r="BI160" s="172">
        <f t="shared" si="28"/>
        <v>0</v>
      </c>
      <c r="BJ160" s="14" t="s">
        <v>204</v>
      </c>
      <c r="BK160" s="172">
        <f t="shared" si="29"/>
        <v>0</v>
      </c>
      <c r="BL160" s="14" t="s">
        <v>203</v>
      </c>
      <c r="BM160" s="171" t="s">
        <v>2211</v>
      </c>
    </row>
    <row r="161" spans="1:65" s="2" customFormat="1" ht="16.5" customHeight="1">
      <c r="A161" s="29"/>
      <c r="B161" s="158"/>
      <c r="C161" s="173" t="s">
        <v>302</v>
      </c>
      <c r="D161" s="173" t="s">
        <v>214</v>
      </c>
      <c r="E161" s="174" t="s">
        <v>1479</v>
      </c>
      <c r="F161" s="175" t="s">
        <v>1480</v>
      </c>
      <c r="G161" s="176" t="s">
        <v>208</v>
      </c>
      <c r="H161" s="177">
        <v>14.429</v>
      </c>
      <c r="I161" s="178"/>
      <c r="J161" s="179">
        <f t="shared" si="20"/>
        <v>0</v>
      </c>
      <c r="K161" s="180"/>
      <c r="L161" s="181"/>
      <c r="M161" s="182" t="s">
        <v>1</v>
      </c>
      <c r="N161" s="183" t="s">
        <v>45</v>
      </c>
      <c r="O161" s="55"/>
      <c r="P161" s="169">
        <f t="shared" si="21"/>
        <v>0</v>
      </c>
      <c r="Q161" s="169">
        <v>2.1000000000000001E-2</v>
      </c>
      <c r="R161" s="169">
        <f t="shared" si="22"/>
        <v>0.30300900000000003</v>
      </c>
      <c r="S161" s="169">
        <v>0</v>
      </c>
      <c r="T161" s="170">
        <f t="shared" si="2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1" t="s">
        <v>217</v>
      </c>
      <c r="AT161" s="171" t="s">
        <v>214</v>
      </c>
      <c r="AU161" s="171" t="s">
        <v>204</v>
      </c>
      <c r="AY161" s="14" t="s">
        <v>196</v>
      </c>
      <c r="BE161" s="172">
        <f t="shared" si="24"/>
        <v>0</v>
      </c>
      <c r="BF161" s="172">
        <f t="shared" si="25"/>
        <v>0</v>
      </c>
      <c r="BG161" s="172">
        <f t="shared" si="26"/>
        <v>0</v>
      </c>
      <c r="BH161" s="172">
        <f t="shared" si="27"/>
        <v>0</v>
      </c>
      <c r="BI161" s="172">
        <f t="shared" si="28"/>
        <v>0</v>
      </c>
      <c r="BJ161" s="14" t="s">
        <v>204</v>
      </c>
      <c r="BK161" s="172">
        <f t="shared" si="29"/>
        <v>0</v>
      </c>
      <c r="BL161" s="14" t="s">
        <v>203</v>
      </c>
      <c r="BM161" s="171" t="s">
        <v>2212</v>
      </c>
    </row>
    <row r="162" spans="1:65" s="2" customFormat="1" ht="16.5" customHeight="1">
      <c r="A162" s="29"/>
      <c r="B162" s="158"/>
      <c r="C162" s="159" t="s">
        <v>304</v>
      </c>
      <c r="D162" s="159" t="s">
        <v>199</v>
      </c>
      <c r="E162" s="160" t="s">
        <v>291</v>
      </c>
      <c r="F162" s="161" t="s">
        <v>292</v>
      </c>
      <c r="G162" s="162" t="s">
        <v>208</v>
      </c>
      <c r="H162" s="163">
        <v>13.742000000000001</v>
      </c>
      <c r="I162" s="164"/>
      <c r="J162" s="165">
        <f t="shared" si="20"/>
        <v>0</v>
      </c>
      <c r="K162" s="166"/>
      <c r="L162" s="30"/>
      <c r="M162" s="167" t="s">
        <v>1</v>
      </c>
      <c r="N162" s="168" t="s">
        <v>45</v>
      </c>
      <c r="O162" s="55"/>
      <c r="P162" s="169">
        <f t="shared" si="21"/>
        <v>0</v>
      </c>
      <c r="Q162" s="169">
        <v>9.0000000000000006E-5</v>
      </c>
      <c r="R162" s="169">
        <f t="shared" si="22"/>
        <v>1.2367800000000003E-3</v>
      </c>
      <c r="S162" s="169">
        <v>0</v>
      </c>
      <c r="T162" s="170">
        <f t="shared" si="2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1" t="s">
        <v>203</v>
      </c>
      <c r="AT162" s="171" t="s">
        <v>199</v>
      </c>
      <c r="AU162" s="171" t="s">
        <v>204</v>
      </c>
      <c r="AY162" s="14" t="s">
        <v>196</v>
      </c>
      <c r="BE162" s="172">
        <f t="shared" si="24"/>
        <v>0</v>
      </c>
      <c r="BF162" s="172">
        <f t="shared" si="25"/>
        <v>0</v>
      </c>
      <c r="BG162" s="172">
        <f t="shared" si="26"/>
        <v>0</v>
      </c>
      <c r="BH162" s="172">
        <f t="shared" si="27"/>
        <v>0</v>
      </c>
      <c r="BI162" s="172">
        <f t="shared" si="28"/>
        <v>0</v>
      </c>
      <c r="BJ162" s="14" t="s">
        <v>204</v>
      </c>
      <c r="BK162" s="172">
        <f t="shared" si="29"/>
        <v>0</v>
      </c>
      <c r="BL162" s="14" t="s">
        <v>203</v>
      </c>
      <c r="BM162" s="171" t="s">
        <v>2213</v>
      </c>
    </row>
    <row r="163" spans="1:65" s="2" customFormat="1" ht="21.75" customHeight="1">
      <c r="A163" s="29"/>
      <c r="B163" s="158"/>
      <c r="C163" s="159" t="s">
        <v>308</v>
      </c>
      <c r="D163" s="159" t="s">
        <v>199</v>
      </c>
      <c r="E163" s="160" t="s">
        <v>295</v>
      </c>
      <c r="F163" s="161" t="s">
        <v>296</v>
      </c>
      <c r="G163" s="162" t="s">
        <v>208</v>
      </c>
      <c r="H163" s="163">
        <v>13.077</v>
      </c>
      <c r="I163" s="164"/>
      <c r="J163" s="165">
        <f t="shared" si="20"/>
        <v>0</v>
      </c>
      <c r="K163" s="166"/>
      <c r="L163" s="30"/>
      <c r="M163" s="167" t="s">
        <v>1</v>
      </c>
      <c r="N163" s="168" t="s">
        <v>45</v>
      </c>
      <c r="O163" s="55"/>
      <c r="P163" s="169">
        <f t="shared" si="21"/>
        <v>0</v>
      </c>
      <c r="Q163" s="169">
        <v>3.48E-3</v>
      </c>
      <c r="R163" s="169">
        <f t="shared" si="22"/>
        <v>4.550796E-2</v>
      </c>
      <c r="S163" s="169">
        <v>0</v>
      </c>
      <c r="T163" s="170">
        <f t="shared" si="2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1" t="s">
        <v>203</v>
      </c>
      <c r="AT163" s="171" t="s">
        <v>199</v>
      </c>
      <c r="AU163" s="171" t="s">
        <v>204</v>
      </c>
      <c r="AY163" s="14" t="s">
        <v>196</v>
      </c>
      <c r="BE163" s="172">
        <f t="shared" si="24"/>
        <v>0</v>
      </c>
      <c r="BF163" s="172">
        <f t="shared" si="25"/>
        <v>0</v>
      </c>
      <c r="BG163" s="172">
        <f t="shared" si="26"/>
        <v>0</v>
      </c>
      <c r="BH163" s="172">
        <f t="shared" si="27"/>
        <v>0</v>
      </c>
      <c r="BI163" s="172">
        <f t="shared" si="28"/>
        <v>0</v>
      </c>
      <c r="BJ163" s="14" t="s">
        <v>204</v>
      </c>
      <c r="BK163" s="172">
        <f t="shared" si="29"/>
        <v>0</v>
      </c>
      <c r="BL163" s="14" t="s">
        <v>203</v>
      </c>
      <c r="BM163" s="171" t="s">
        <v>2214</v>
      </c>
    </row>
    <row r="164" spans="1:65" s="2" customFormat="1" ht="16.5" customHeight="1">
      <c r="A164" s="29"/>
      <c r="B164" s="158"/>
      <c r="C164" s="159" t="s">
        <v>310</v>
      </c>
      <c r="D164" s="159" t="s">
        <v>199</v>
      </c>
      <c r="E164" s="160" t="s">
        <v>1488</v>
      </c>
      <c r="F164" s="161" t="s">
        <v>1489</v>
      </c>
      <c r="G164" s="162" t="s">
        <v>208</v>
      </c>
      <c r="H164" s="163">
        <v>5.76</v>
      </c>
      <c r="I164" s="164"/>
      <c r="J164" s="165">
        <f t="shared" si="20"/>
        <v>0</v>
      </c>
      <c r="K164" s="166"/>
      <c r="L164" s="30"/>
      <c r="M164" s="167" t="s">
        <v>1</v>
      </c>
      <c r="N164" s="168" t="s">
        <v>45</v>
      </c>
      <c r="O164" s="55"/>
      <c r="P164" s="169">
        <f t="shared" si="21"/>
        <v>0</v>
      </c>
      <c r="Q164" s="169">
        <v>1.4E-3</v>
      </c>
      <c r="R164" s="169">
        <f t="shared" si="22"/>
        <v>8.064E-3</v>
      </c>
      <c r="S164" s="169">
        <v>0</v>
      </c>
      <c r="T164" s="170">
        <f t="shared" si="2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1" t="s">
        <v>203</v>
      </c>
      <c r="AT164" s="171" t="s">
        <v>199</v>
      </c>
      <c r="AU164" s="171" t="s">
        <v>204</v>
      </c>
      <c r="AY164" s="14" t="s">
        <v>196</v>
      </c>
      <c r="BE164" s="172">
        <f t="shared" si="24"/>
        <v>0</v>
      </c>
      <c r="BF164" s="172">
        <f t="shared" si="25"/>
        <v>0</v>
      </c>
      <c r="BG164" s="172">
        <f t="shared" si="26"/>
        <v>0</v>
      </c>
      <c r="BH164" s="172">
        <f t="shared" si="27"/>
        <v>0</v>
      </c>
      <c r="BI164" s="172">
        <f t="shared" si="28"/>
        <v>0</v>
      </c>
      <c r="BJ164" s="14" t="s">
        <v>204</v>
      </c>
      <c r="BK164" s="172">
        <f t="shared" si="29"/>
        <v>0</v>
      </c>
      <c r="BL164" s="14" t="s">
        <v>203</v>
      </c>
      <c r="BM164" s="171" t="s">
        <v>2215</v>
      </c>
    </row>
    <row r="165" spans="1:65" s="2" customFormat="1" ht="16.5" customHeight="1">
      <c r="A165" s="29"/>
      <c r="B165" s="158"/>
      <c r="C165" s="159" t="s">
        <v>314</v>
      </c>
      <c r="D165" s="159" t="s">
        <v>199</v>
      </c>
      <c r="E165" s="160" t="s">
        <v>299</v>
      </c>
      <c r="F165" s="161" t="s">
        <v>300</v>
      </c>
      <c r="G165" s="162" t="s">
        <v>208</v>
      </c>
      <c r="H165" s="163">
        <v>257.43799999999999</v>
      </c>
      <c r="I165" s="164"/>
      <c r="J165" s="165">
        <f t="shared" si="20"/>
        <v>0</v>
      </c>
      <c r="K165" s="166"/>
      <c r="L165" s="30"/>
      <c r="M165" s="167" t="s">
        <v>1</v>
      </c>
      <c r="N165" s="168" t="s">
        <v>45</v>
      </c>
      <c r="O165" s="55"/>
      <c r="P165" s="169">
        <f t="shared" si="21"/>
        <v>0</v>
      </c>
      <c r="Q165" s="169">
        <v>2.5999999999999998E-4</v>
      </c>
      <c r="R165" s="169">
        <f t="shared" si="22"/>
        <v>6.6933879999999987E-2</v>
      </c>
      <c r="S165" s="169">
        <v>0</v>
      </c>
      <c r="T165" s="170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1" t="s">
        <v>203</v>
      </c>
      <c r="AT165" s="171" t="s">
        <v>199</v>
      </c>
      <c r="AU165" s="171" t="s">
        <v>204</v>
      </c>
      <c r="AY165" s="14" t="s">
        <v>196</v>
      </c>
      <c r="BE165" s="172">
        <f t="shared" si="24"/>
        <v>0</v>
      </c>
      <c r="BF165" s="172">
        <f t="shared" si="25"/>
        <v>0</v>
      </c>
      <c r="BG165" s="172">
        <f t="shared" si="26"/>
        <v>0</v>
      </c>
      <c r="BH165" s="172">
        <f t="shared" si="27"/>
        <v>0</v>
      </c>
      <c r="BI165" s="172">
        <f t="shared" si="28"/>
        <v>0</v>
      </c>
      <c r="BJ165" s="14" t="s">
        <v>204</v>
      </c>
      <c r="BK165" s="172">
        <f t="shared" si="29"/>
        <v>0</v>
      </c>
      <c r="BL165" s="14" t="s">
        <v>203</v>
      </c>
      <c r="BM165" s="171" t="s">
        <v>2216</v>
      </c>
    </row>
    <row r="166" spans="1:65" s="2" customFormat="1" ht="16.5" customHeight="1">
      <c r="A166" s="29"/>
      <c r="B166" s="158"/>
      <c r="C166" s="159" t="s">
        <v>316</v>
      </c>
      <c r="D166" s="159" t="s">
        <v>199</v>
      </c>
      <c r="E166" s="160" t="s">
        <v>305</v>
      </c>
      <c r="F166" s="161" t="s">
        <v>306</v>
      </c>
      <c r="G166" s="162" t="s">
        <v>208</v>
      </c>
      <c r="H166" s="163">
        <v>73.844999999999999</v>
      </c>
      <c r="I166" s="164"/>
      <c r="J166" s="165">
        <f t="shared" si="20"/>
        <v>0</v>
      </c>
      <c r="K166" s="166"/>
      <c r="L166" s="30"/>
      <c r="M166" s="167" t="s">
        <v>1</v>
      </c>
      <c r="N166" s="168" t="s">
        <v>45</v>
      </c>
      <c r="O166" s="55"/>
      <c r="P166" s="169">
        <f t="shared" si="21"/>
        <v>0</v>
      </c>
      <c r="Q166" s="169">
        <v>5.4599999999999996E-3</v>
      </c>
      <c r="R166" s="169">
        <f t="shared" si="22"/>
        <v>0.40319369999999999</v>
      </c>
      <c r="S166" s="169">
        <v>0</v>
      </c>
      <c r="T166" s="170">
        <f t="shared" si="2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1" t="s">
        <v>203</v>
      </c>
      <c r="AT166" s="171" t="s">
        <v>199</v>
      </c>
      <c r="AU166" s="171" t="s">
        <v>204</v>
      </c>
      <c r="AY166" s="14" t="s">
        <v>196</v>
      </c>
      <c r="BE166" s="172">
        <f t="shared" si="24"/>
        <v>0</v>
      </c>
      <c r="BF166" s="172">
        <f t="shared" si="25"/>
        <v>0</v>
      </c>
      <c r="BG166" s="172">
        <f t="shared" si="26"/>
        <v>0</v>
      </c>
      <c r="BH166" s="172">
        <f t="shared" si="27"/>
        <v>0</v>
      </c>
      <c r="BI166" s="172">
        <f t="shared" si="28"/>
        <v>0</v>
      </c>
      <c r="BJ166" s="14" t="s">
        <v>204</v>
      </c>
      <c r="BK166" s="172">
        <f t="shared" si="29"/>
        <v>0</v>
      </c>
      <c r="BL166" s="14" t="s">
        <v>203</v>
      </c>
      <c r="BM166" s="171" t="s">
        <v>2217</v>
      </c>
    </row>
    <row r="167" spans="1:65" s="2" customFormat="1" ht="16.5" customHeight="1">
      <c r="A167" s="29"/>
      <c r="B167" s="158"/>
      <c r="C167" s="159" t="s">
        <v>320</v>
      </c>
      <c r="D167" s="159" t="s">
        <v>199</v>
      </c>
      <c r="E167" s="160" t="s">
        <v>311</v>
      </c>
      <c r="F167" s="161" t="s">
        <v>312</v>
      </c>
      <c r="G167" s="162" t="s">
        <v>208</v>
      </c>
      <c r="H167" s="163">
        <v>1329.21</v>
      </c>
      <c r="I167" s="164"/>
      <c r="J167" s="165">
        <f t="shared" si="20"/>
        <v>0</v>
      </c>
      <c r="K167" s="166"/>
      <c r="L167" s="30"/>
      <c r="M167" s="167" t="s">
        <v>1</v>
      </c>
      <c r="N167" s="168" t="s">
        <v>45</v>
      </c>
      <c r="O167" s="55"/>
      <c r="P167" s="169">
        <f t="shared" si="21"/>
        <v>0</v>
      </c>
      <c r="Q167" s="169">
        <v>2.0999999999999999E-3</v>
      </c>
      <c r="R167" s="169">
        <f t="shared" si="22"/>
        <v>2.7913410000000001</v>
      </c>
      <c r="S167" s="169">
        <v>0</v>
      </c>
      <c r="T167" s="170">
        <f t="shared" si="2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71" t="s">
        <v>203</v>
      </c>
      <c r="AT167" s="171" t="s">
        <v>199</v>
      </c>
      <c r="AU167" s="171" t="s">
        <v>204</v>
      </c>
      <c r="AY167" s="14" t="s">
        <v>196</v>
      </c>
      <c r="BE167" s="172">
        <f t="shared" si="24"/>
        <v>0</v>
      </c>
      <c r="BF167" s="172">
        <f t="shared" si="25"/>
        <v>0</v>
      </c>
      <c r="BG167" s="172">
        <f t="shared" si="26"/>
        <v>0</v>
      </c>
      <c r="BH167" s="172">
        <f t="shared" si="27"/>
        <v>0</v>
      </c>
      <c r="BI167" s="172">
        <f t="shared" si="28"/>
        <v>0</v>
      </c>
      <c r="BJ167" s="14" t="s">
        <v>204</v>
      </c>
      <c r="BK167" s="172">
        <f t="shared" si="29"/>
        <v>0</v>
      </c>
      <c r="BL167" s="14" t="s">
        <v>203</v>
      </c>
      <c r="BM167" s="171" t="s">
        <v>2218</v>
      </c>
    </row>
    <row r="168" spans="1:65" s="2" customFormat="1" ht="16.5" customHeight="1">
      <c r="A168" s="29"/>
      <c r="B168" s="158"/>
      <c r="C168" s="159" t="s">
        <v>324</v>
      </c>
      <c r="D168" s="159" t="s">
        <v>199</v>
      </c>
      <c r="E168" s="160" t="s">
        <v>317</v>
      </c>
      <c r="F168" s="161" t="s">
        <v>318</v>
      </c>
      <c r="G168" s="162" t="s">
        <v>222</v>
      </c>
      <c r="H168" s="163">
        <v>3</v>
      </c>
      <c r="I168" s="164"/>
      <c r="J168" s="165">
        <f t="shared" si="20"/>
        <v>0</v>
      </c>
      <c r="K168" s="166"/>
      <c r="L168" s="30"/>
      <c r="M168" s="167" t="s">
        <v>1</v>
      </c>
      <c r="N168" s="168" t="s">
        <v>45</v>
      </c>
      <c r="O168" s="55"/>
      <c r="P168" s="169">
        <f t="shared" si="21"/>
        <v>0</v>
      </c>
      <c r="Q168" s="169">
        <v>0</v>
      </c>
      <c r="R168" s="169">
        <f t="shared" si="22"/>
        <v>0</v>
      </c>
      <c r="S168" s="169">
        <v>0</v>
      </c>
      <c r="T168" s="170">
        <f t="shared" si="2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1" t="s">
        <v>203</v>
      </c>
      <c r="AT168" s="171" t="s">
        <v>199</v>
      </c>
      <c r="AU168" s="171" t="s">
        <v>204</v>
      </c>
      <c r="AY168" s="14" t="s">
        <v>196</v>
      </c>
      <c r="BE168" s="172">
        <f t="shared" si="24"/>
        <v>0</v>
      </c>
      <c r="BF168" s="172">
        <f t="shared" si="25"/>
        <v>0</v>
      </c>
      <c r="BG168" s="172">
        <f t="shared" si="26"/>
        <v>0</v>
      </c>
      <c r="BH168" s="172">
        <f t="shared" si="27"/>
        <v>0</v>
      </c>
      <c r="BI168" s="172">
        <f t="shared" si="28"/>
        <v>0</v>
      </c>
      <c r="BJ168" s="14" t="s">
        <v>204</v>
      </c>
      <c r="BK168" s="172">
        <f t="shared" si="29"/>
        <v>0</v>
      </c>
      <c r="BL168" s="14" t="s">
        <v>203</v>
      </c>
      <c r="BM168" s="171" t="s">
        <v>2219</v>
      </c>
    </row>
    <row r="169" spans="1:65" s="2" customFormat="1" ht="16.5" customHeight="1">
      <c r="A169" s="29"/>
      <c r="B169" s="158"/>
      <c r="C169" s="173" t="s">
        <v>328</v>
      </c>
      <c r="D169" s="173" t="s">
        <v>214</v>
      </c>
      <c r="E169" s="174" t="s">
        <v>321</v>
      </c>
      <c r="F169" s="175" t="s">
        <v>322</v>
      </c>
      <c r="G169" s="176" t="s">
        <v>222</v>
      </c>
      <c r="H169" s="177">
        <v>3.15</v>
      </c>
      <c r="I169" s="178"/>
      <c r="J169" s="179">
        <f t="shared" si="20"/>
        <v>0</v>
      </c>
      <c r="K169" s="180"/>
      <c r="L169" s="181"/>
      <c r="M169" s="182" t="s">
        <v>1</v>
      </c>
      <c r="N169" s="183" t="s">
        <v>45</v>
      </c>
      <c r="O169" s="55"/>
      <c r="P169" s="169">
        <f t="shared" si="21"/>
        <v>0</v>
      </c>
      <c r="Q169" s="169">
        <v>1E-4</v>
      </c>
      <c r="R169" s="169">
        <f t="shared" si="22"/>
        <v>3.1500000000000001E-4</v>
      </c>
      <c r="S169" s="169">
        <v>0</v>
      </c>
      <c r="T169" s="170">
        <f t="shared" si="2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71" t="s">
        <v>217</v>
      </c>
      <c r="AT169" s="171" t="s">
        <v>214</v>
      </c>
      <c r="AU169" s="171" t="s">
        <v>204</v>
      </c>
      <c r="AY169" s="14" t="s">
        <v>196</v>
      </c>
      <c r="BE169" s="172">
        <f t="shared" si="24"/>
        <v>0</v>
      </c>
      <c r="BF169" s="172">
        <f t="shared" si="25"/>
        <v>0</v>
      </c>
      <c r="BG169" s="172">
        <f t="shared" si="26"/>
        <v>0</v>
      </c>
      <c r="BH169" s="172">
        <f t="shared" si="27"/>
        <v>0</v>
      </c>
      <c r="BI169" s="172">
        <f t="shared" si="28"/>
        <v>0</v>
      </c>
      <c r="BJ169" s="14" t="s">
        <v>204</v>
      </c>
      <c r="BK169" s="172">
        <f t="shared" si="29"/>
        <v>0</v>
      </c>
      <c r="BL169" s="14" t="s">
        <v>203</v>
      </c>
      <c r="BM169" s="171" t="s">
        <v>2220</v>
      </c>
    </row>
    <row r="170" spans="1:65" s="2" customFormat="1" ht="16.5" customHeight="1">
      <c r="A170" s="29"/>
      <c r="B170" s="158"/>
      <c r="C170" s="159" t="s">
        <v>332</v>
      </c>
      <c r="D170" s="159" t="s">
        <v>199</v>
      </c>
      <c r="E170" s="160" t="s">
        <v>325</v>
      </c>
      <c r="F170" s="161" t="s">
        <v>326</v>
      </c>
      <c r="G170" s="162" t="s">
        <v>222</v>
      </c>
      <c r="H170" s="163">
        <v>135.58000000000001</v>
      </c>
      <c r="I170" s="164"/>
      <c r="J170" s="165">
        <f t="shared" si="20"/>
        <v>0</v>
      </c>
      <c r="K170" s="166"/>
      <c r="L170" s="30"/>
      <c r="M170" s="167" t="s">
        <v>1</v>
      </c>
      <c r="N170" s="168" t="s">
        <v>45</v>
      </c>
      <c r="O170" s="55"/>
      <c r="P170" s="169">
        <f t="shared" si="21"/>
        <v>0</v>
      </c>
      <c r="Q170" s="169">
        <v>0</v>
      </c>
      <c r="R170" s="169">
        <f t="shared" si="22"/>
        <v>0</v>
      </c>
      <c r="S170" s="169">
        <v>0</v>
      </c>
      <c r="T170" s="170">
        <f t="shared" si="2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71" t="s">
        <v>203</v>
      </c>
      <c r="AT170" s="171" t="s">
        <v>199</v>
      </c>
      <c r="AU170" s="171" t="s">
        <v>204</v>
      </c>
      <c r="AY170" s="14" t="s">
        <v>196</v>
      </c>
      <c r="BE170" s="172">
        <f t="shared" si="24"/>
        <v>0</v>
      </c>
      <c r="BF170" s="172">
        <f t="shared" si="25"/>
        <v>0</v>
      </c>
      <c r="BG170" s="172">
        <f t="shared" si="26"/>
        <v>0</v>
      </c>
      <c r="BH170" s="172">
        <f t="shared" si="27"/>
        <v>0</v>
      </c>
      <c r="BI170" s="172">
        <f t="shared" si="28"/>
        <v>0</v>
      </c>
      <c r="BJ170" s="14" t="s">
        <v>204</v>
      </c>
      <c r="BK170" s="172">
        <f t="shared" si="29"/>
        <v>0</v>
      </c>
      <c r="BL170" s="14" t="s">
        <v>203</v>
      </c>
      <c r="BM170" s="171" t="s">
        <v>2221</v>
      </c>
    </row>
    <row r="171" spans="1:65" s="2" customFormat="1" ht="16.5" customHeight="1">
      <c r="A171" s="29"/>
      <c r="B171" s="158"/>
      <c r="C171" s="173" t="s">
        <v>334</v>
      </c>
      <c r="D171" s="173" t="s">
        <v>214</v>
      </c>
      <c r="E171" s="174" t="s">
        <v>329</v>
      </c>
      <c r="F171" s="175" t="s">
        <v>330</v>
      </c>
      <c r="G171" s="176" t="s">
        <v>222</v>
      </c>
      <c r="H171" s="177">
        <v>142.35900000000001</v>
      </c>
      <c r="I171" s="178"/>
      <c r="J171" s="179">
        <f t="shared" si="20"/>
        <v>0</v>
      </c>
      <c r="K171" s="180"/>
      <c r="L171" s="181"/>
      <c r="M171" s="182" t="s">
        <v>1</v>
      </c>
      <c r="N171" s="183" t="s">
        <v>45</v>
      </c>
      <c r="O171" s="55"/>
      <c r="P171" s="169">
        <f t="shared" si="21"/>
        <v>0</v>
      </c>
      <c r="Q171" s="169">
        <v>1.2E-4</v>
      </c>
      <c r="R171" s="169">
        <f t="shared" si="22"/>
        <v>1.708308E-2</v>
      </c>
      <c r="S171" s="169">
        <v>0</v>
      </c>
      <c r="T171" s="170">
        <f t="shared" si="2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71" t="s">
        <v>217</v>
      </c>
      <c r="AT171" s="171" t="s">
        <v>214</v>
      </c>
      <c r="AU171" s="171" t="s">
        <v>204</v>
      </c>
      <c r="AY171" s="14" t="s">
        <v>196</v>
      </c>
      <c r="BE171" s="172">
        <f t="shared" si="24"/>
        <v>0</v>
      </c>
      <c r="BF171" s="172">
        <f t="shared" si="25"/>
        <v>0</v>
      </c>
      <c r="BG171" s="172">
        <f t="shared" si="26"/>
        <v>0</v>
      </c>
      <c r="BH171" s="172">
        <f t="shared" si="27"/>
        <v>0</v>
      </c>
      <c r="BI171" s="172">
        <f t="shared" si="28"/>
        <v>0</v>
      </c>
      <c r="BJ171" s="14" t="s">
        <v>204</v>
      </c>
      <c r="BK171" s="172">
        <f t="shared" si="29"/>
        <v>0</v>
      </c>
      <c r="BL171" s="14" t="s">
        <v>203</v>
      </c>
      <c r="BM171" s="171" t="s">
        <v>2222</v>
      </c>
    </row>
    <row r="172" spans="1:65" s="2" customFormat="1" ht="16.5" customHeight="1">
      <c r="A172" s="29"/>
      <c r="B172" s="158"/>
      <c r="C172" s="159" t="s">
        <v>336</v>
      </c>
      <c r="D172" s="159" t="s">
        <v>199</v>
      </c>
      <c r="E172" s="160" t="s">
        <v>246</v>
      </c>
      <c r="F172" s="161" t="s">
        <v>247</v>
      </c>
      <c r="G172" s="162" t="s">
        <v>222</v>
      </c>
      <c r="H172" s="163">
        <v>114.905</v>
      </c>
      <c r="I172" s="164"/>
      <c r="J172" s="165">
        <f t="shared" si="20"/>
        <v>0</v>
      </c>
      <c r="K172" s="166"/>
      <c r="L172" s="30"/>
      <c r="M172" s="167" t="s">
        <v>1</v>
      </c>
      <c r="N172" s="168" t="s">
        <v>45</v>
      </c>
      <c r="O172" s="55"/>
      <c r="P172" s="169">
        <f t="shared" si="21"/>
        <v>0</v>
      </c>
      <c r="Q172" s="169">
        <v>0</v>
      </c>
      <c r="R172" s="169">
        <f t="shared" si="22"/>
        <v>0</v>
      </c>
      <c r="S172" s="169">
        <v>0</v>
      </c>
      <c r="T172" s="170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71" t="s">
        <v>203</v>
      </c>
      <c r="AT172" s="171" t="s">
        <v>199</v>
      </c>
      <c r="AU172" s="171" t="s">
        <v>204</v>
      </c>
      <c r="AY172" s="14" t="s">
        <v>196</v>
      </c>
      <c r="BE172" s="172">
        <f t="shared" si="24"/>
        <v>0</v>
      </c>
      <c r="BF172" s="172">
        <f t="shared" si="25"/>
        <v>0</v>
      </c>
      <c r="BG172" s="172">
        <f t="shared" si="26"/>
        <v>0</v>
      </c>
      <c r="BH172" s="172">
        <f t="shared" si="27"/>
        <v>0</v>
      </c>
      <c r="BI172" s="172">
        <f t="shared" si="28"/>
        <v>0</v>
      </c>
      <c r="BJ172" s="14" t="s">
        <v>204</v>
      </c>
      <c r="BK172" s="172">
        <f t="shared" si="29"/>
        <v>0</v>
      </c>
      <c r="BL172" s="14" t="s">
        <v>203</v>
      </c>
      <c r="BM172" s="171" t="s">
        <v>2223</v>
      </c>
    </row>
    <row r="173" spans="1:65" s="2" customFormat="1" ht="16.5" customHeight="1">
      <c r="A173" s="29"/>
      <c r="B173" s="158"/>
      <c r="C173" s="173" t="s">
        <v>338</v>
      </c>
      <c r="D173" s="173" t="s">
        <v>214</v>
      </c>
      <c r="E173" s="174" t="s">
        <v>250</v>
      </c>
      <c r="F173" s="175" t="s">
        <v>251</v>
      </c>
      <c r="G173" s="176" t="s">
        <v>222</v>
      </c>
      <c r="H173" s="177">
        <v>120.65</v>
      </c>
      <c r="I173" s="178"/>
      <c r="J173" s="179">
        <f t="shared" si="20"/>
        <v>0</v>
      </c>
      <c r="K173" s="180"/>
      <c r="L173" s="181"/>
      <c r="M173" s="182" t="s">
        <v>1</v>
      </c>
      <c r="N173" s="183" t="s">
        <v>45</v>
      </c>
      <c r="O173" s="55"/>
      <c r="P173" s="169">
        <f t="shared" si="21"/>
        <v>0</v>
      </c>
      <c r="Q173" s="169">
        <v>4.0000000000000003E-5</v>
      </c>
      <c r="R173" s="169">
        <f t="shared" si="22"/>
        <v>4.8260000000000004E-3</v>
      </c>
      <c r="S173" s="169">
        <v>0</v>
      </c>
      <c r="T173" s="170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71" t="s">
        <v>217</v>
      </c>
      <c r="AT173" s="171" t="s">
        <v>214</v>
      </c>
      <c r="AU173" s="171" t="s">
        <v>204</v>
      </c>
      <c r="AY173" s="14" t="s">
        <v>196</v>
      </c>
      <c r="BE173" s="172">
        <f t="shared" si="24"/>
        <v>0</v>
      </c>
      <c r="BF173" s="172">
        <f t="shared" si="25"/>
        <v>0</v>
      </c>
      <c r="BG173" s="172">
        <f t="shared" si="26"/>
        <v>0</v>
      </c>
      <c r="BH173" s="172">
        <f t="shared" si="27"/>
        <v>0</v>
      </c>
      <c r="BI173" s="172">
        <f t="shared" si="28"/>
        <v>0</v>
      </c>
      <c r="BJ173" s="14" t="s">
        <v>204</v>
      </c>
      <c r="BK173" s="172">
        <f t="shared" si="29"/>
        <v>0</v>
      </c>
      <c r="BL173" s="14" t="s">
        <v>203</v>
      </c>
      <c r="BM173" s="171" t="s">
        <v>2224</v>
      </c>
    </row>
    <row r="174" spans="1:65" s="2" customFormat="1" ht="21.75" customHeight="1">
      <c r="A174" s="29"/>
      <c r="B174" s="158"/>
      <c r="C174" s="159" t="s">
        <v>340</v>
      </c>
      <c r="D174" s="159" t="s">
        <v>199</v>
      </c>
      <c r="E174" s="160" t="s">
        <v>353</v>
      </c>
      <c r="F174" s="161" t="s">
        <v>354</v>
      </c>
      <c r="G174" s="162" t="s">
        <v>208</v>
      </c>
      <c r="H174" s="163">
        <v>9.5510000000000002</v>
      </c>
      <c r="I174" s="164"/>
      <c r="J174" s="165">
        <f t="shared" si="20"/>
        <v>0</v>
      </c>
      <c r="K174" s="166"/>
      <c r="L174" s="30"/>
      <c r="M174" s="167" t="s">
        <v>1</v>
      </c>
      <c r="N174" s="168" t="s">
        <v>45</v>
      </c>
      <c r="O174" s="55"/>
      <c r="P174" s="169">
        <f t="shared" si="21"/>
        <v>0</v>
      </c>
      <c r="Q174" s="169">
        <v>8.6E-3</v>
      </c>
      <c r="R174" s="169">
        <f t="shared" si="22"/>
        <v>8.2138600000000006E-2</v>
      </c>
      <c r="S174" s="169">
        <v>0</v>
      </c>
      <c r="T174" s="170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71" t="s">
        <v>203</v>
      </c>
      <c r="AT174" s="171" t="s">
        <v>199</v>
      </c>
      <c r="AU174" s="171" t="s">
        <v>204</v>
      </c>
      <c r="AY174" s="14" t="s">
        <v>196</v>
      </c>
      <c r="BE174" s="172">
        <f t="shared" si="24"/>
        <v>0</v>
      </c>
      <c r="BF174" s="172">
        <f t="shared" si="25"/>
        <v>0</v>
      </c>
      <c r="BG174" s="172">
        <f t="shared" si="26"/>
        <v>0</v>
      </c>
      <c r="BH174" s="172">
        <f t="shared" si="27"/>
        <v>0</v>
      </c>
      <c r="BI174" s="172">
        <f t="shared" si="28"/>
        <v>0</v>
      </c>
      <c r="BJ174" s="14" t="s">
        <v>204</v>
      </c>
      <c r="BK174" s="172">
        <f t="shared" si="29"/>
        <v>0</v>
      </c>
      <c r="BL174" s="14" t="s">
        <v>203</v>
      </c>
      <c r="BM174" s="171" t="s">
        <v>2225</v>
      </c>
    </row>
    <row r="175" spans="1:65" s="2" customFormat="1" ht="16.5" customHeight="1">
      <c r="A175" s="29"/>
      <c r="B175" s="158"/>
      <c r="C175" s="173" t="s">
        <v>342</v>
      </c>
      <c r="D175" s="173" t="s">
        <v>214</v>
      </c>
      <c r="E175" s="174" t="s">
        <v>357</v>
      </c>
      <c r="F175" s="175" t="s">
        <v>358</v>
      </c>
      <c r="G175" s="176" t="s">
        <v>208</v>
      </c>
      <c r="H175" s="177">
        <v>10.029</v>
      </c>
      <c r="I175" s="178"/>
      <c r="J175" s="179">
        <f t="shared" si="20"/>
        <v>0</v>
      </c>
      <c r="K175" s="180"/>
      <c r="L175" s="181"/>
      <c r="M175" s="182" t="s">
        <v>1</v>
      </c>
      <c r="N175" s="183" t="s">
        <v>45</v>
      </c>
      <c r="O175" s="55"/>
      <c r="P175" s="169">
        <f t="shared" si="21"/>
        <v>0</v>
      </c>
      <c r="Q175" s="169">
        <v>4.1999999999999997E-3</v>
      </c>
      <c r="R175" s="169">
        <f t="shared" si="22"/>
        <v>4.2121799999999994E-2</v>
      </c>
      <c r="S175" s="169">
        <v>0</v>
      </c>
      <c r="T175" s="170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71" t="s">
        <v>217</v>
      </c>
      <c r="AT175" s="171" t="s">
        <v>214</v>
      </c>
      <c r="AU175" s="171" t="s">
        <v>204</v>
      </c>
      <c r="AY175" s="14" t="s">
        <v>196</v>
      </c>
      <c r="BE175" s="172">
        <f t="shared" si="24"/>
        <v>0</v>
      </c>
      <c r="BF175" s="172">
        <f t="shared" si="25"/>
        <v>0</v>
      </c>
      <c r="BG175" s="172">
        <f t="shared" si="26"/>
        <v>0</v>
      </c>
      <c r="BH175" s="172">
        <f t="shared" si="27"/>
        <v>0</v>
      </c>
      <c r="BI175" s="172">
        <f t="shared" si="28"/>
        <v>0</v>
      </c>
      <c r="BJ175" s="14" t="s">
        <v>204</v>
      </c>
      <c r="BK175" s="172">
        <f t="shared" si="29"/>
        <v>0</v>
      </c>
      <c r="BL175" s="14" t="s">
        <v>203</v>
      </c>
      <c r="BM175" s="171" t="s">
        <v>2226</v>
      </c>
    </row>
    <row r="176" spans="1:65" s="2" customFormat="1" ht="21.75" customHeight="1">
      <c r="A176" s="29"/>
      <c r="B176" s="158"/>
      <c r="C176" s="159" t="s">
        <v>344</v>
      </c>
      <c r="D176" s="159" t="s">
        <v>199</v>
      </c>
      <c r="E176" s="160" t="s">
        <v>367</v>
      </c>
      <c r="F176" s="161" t="s">
        <v>368</v>
      </c>
      <c r="G176" s="162" t="s">
        <v>208</v>
      </c>
      <c r="H176" s="163">
        <v>82.331000000000003</v>
      </c>
      <c r="I176" s="164"/>
      <c r="J176" s="165">
        <f t="shared" si="20"/>
        <v>0</v>
      </c>
      <c r="K176" s="166"/>
      <c r="L176" s="30"/>
      <c r="M176" s="167" t="s">
        <v>1</v>
      </c>
      <c r="N176" s="168" t="s">
        <v>45</v>
      </c>
      <c r="O176" s="55"/>
      <c r="P176" s="169">
        <f t="shared" si="21"/>
        <v>0</v>
      </c>
      <c r="Q176" s="169">
        <v>9.3500000000000007E-3</v>
      </c>
      <c r="R176" s="169">
        <f t="shared" si="22"/>
        <v>0.76979485000000003</v>
      </c>
      <c r="S176" s="169">
        <v>0</v>
      </c>
      <c r="T176" s="170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71" t="s">
        <v>203</v>
      </c>
      <c r="AT176" s="171" t="s">
        <v>199</v>
      </c>
      <c r="AU176" s="171" t="s">
        <v>204</v>
      </c>
      <c r="AY176" s="14" t="s">
        <v>196</v>
      </c>
      <c r="BE176" s="172">
        <f t="shared" si="24"/>
        <v>0</v>
      </c>
      <c r="BF176" s="172">
        <f t="shared" si="25"/>
        <v>0</v>
      </c>
      <c r="BG176" s="172">
        <f t="shared" si="26"/>
        <v>0</v>
      </c>
      <c r="BH176" s="172">
        <f t="shared" si="27"/>
        <v>0</v>
      </c>
      <c r="BI176" s="172">
        <f t="shared" si="28"/>
        <v>0</v>
      </c>
      <c r="BJ176" s="14" t="s">
        <v>204</v>
      </c>
      <c r="BK176" s="172">
        <f t="shared" si="29"/>
        <v>0</v>
      </c>
      <c r="BL176" s="14" t="s">
        <v>203</v>
      </c>
      <c r="BM176" s="171" t="s">
        <v>2227</v>
      </c>
    </row>
    <row r="177" spans="1:65" s="2" customFormat="1" ht="16.5" customHeight="1">
      <c r="A177" s="29"/>
      <c r="B177" s="158"/>
      <c r="C177" s="173" t="s">
        <v>348</v>
      </c>
      <c r="D177" s="173" t="s">
        <v>214</v>
      </c>
      <c r="E177" s="174" t="s">
        <v>1538</v>
      </c>
      <c r="F177" s="175" t="s">
        <v>1539</v>
      </c>
      <c r="G177" s="176" t="s">
        <v>208</v>
      </c>
      <c r="H177" s="177">
        <v>86.447999999999993</v>
      </c>
      <c r="I177" s="178"/>
      <c r="J177" s="179">
        <f t="shared" si="20"/>
        <v>0</v>
      </c>
      <c r="K177" s="180"/>
      <c r="L177" s="181"/>
      <c r="M177" s="182" t="s">
        <v>1</v>
      </c>
      <c r="N177" s="183" t="s">
        <v>45</v>
      </c>
      <c r="O177" s="55"/>
      <c r="P177" s="169">
        <f t="shared" si="21"/>
        <v>0</v>
      </c>
      <c r="Q177" s="169">
        <v>1.2E-2</v>
      </c>
      <c r="R177" s="169">
        <f t="shared" si="22"/>
        <v>1.0373759999999999</v>
      </c>
      <c r="S177" s="169">
        <v>0</v>
      </c>
      <c r="T177" s="170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71" t="s">
        <v>217</v>
      </c>
      <c r="AT177" s="171" t="s">
        <v>214</v>
      </c>
      <c r="AU177" s="171" t="s">
        <v>204</v>
      </c>
      <c r="AY177" s="14" t="s">
        <v>196</v>
      </c>
      <c r="BE177" s="172">
        <f t="shared" si="24"/>
        <v>0</v>
      </c>
      <c r="BF177" s="172">
        <f t="shared" si="25"/>
        <v>0</v>
      </c>
      <c r="BG177" s="172">
        <f t="shared" si="26"/>
        <v>0</v>
      </c>
      <c r="BH177" s="172">
        <f t="shared" si="27"/>
        <v>0</v>
      </c>
      <c r="BI177" s="172">
        <f t="shared" si="28"/>
        <v>0</v>
      </c>
      <c r="BJ177" s="14" t="s">
        <v>204</v>
      </c>
      <c r="BK177" s="172">
        <f t="shared" si="29"/>
        <v>0</v>
      </c>
      <c r="BL177" s="14" t="s">
        <v>203</v>
      </c>
      <c r="BM177" s="171" t="s">
        <v>2228</v>
      </c>
    </row>
    <row r="178" spans="1:65" s="2" customFormat="1" ht="21.75" customHeight="1">
      <c r="A178" s="29"/>
      <c r="B178" s="158"/>
      <c r="C178" s="159" t="s">
        <v>352</v>
      </c>
      <c r="D178" s="159" t="s">
        <v>199</v>
      </c>
      <c r="E178" s="160" t="s">
        <v>383</v>
      </c>
      <c r="F178" s="161" t="s">
        <v>384</v>
      </c>
      <c r="G178" s="162" t="s">
        <v>208</v>
      </c>
      <c r="H178" s="163">
        <v>182.685</v>
      </c>
      <c r="I178" s="164"/>
      <c r="J178" s="165">
        <f t="shared" si="20"/>
        <v>0</v>
      </c>
      <c r="K178" s="166"/>
      <c r="L178" s="30"/>
      <c r="M178" s="167" t="s">
        <v>1</v>
      </c>
      <c r="N178" s="168" t="s">
        <v>45</v>
      </c>
      <c r="O178" s="55"/>
      <c r="P178" s="169">
        <f t="shared" si="21"/>
        <v>0</v>
      </c>
      <c r="Q178" s="169">
        <v>9.5999999999999992E-3</v>
      </c>
      <c r="R178" s="169">
        <f t="shared" si="22"/>
        <v>1.7537759999999998</v>
      </c>
      <c r="S178" s="169">
        <v>0</v>
      </c>
      <c r="T178" s="170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71" t="s">
        <v>203</v>
      </c>
      <c r="AT178" s="171" t="s">
        <v>199</v>
      </c>
      <c r="AU178" s="171" t="s">
        <v>204</v>
      </c>
      <c r="AY178" s="14" t="s">
        <v>196</v>
      </c>
      <c r="BE178" s="172">
        <f t="shared" si="24"/>
        <v>0</v>
      </c>
      <c r="BF178" s="172">
        <f t="shared" si="25"/>
        <v>0</v>
      </c>
      <c r="BG178" s="172">
        <f t="shared" si="26"/>
        <v>0</v>
      </c>
      <c r="BH178" s="172">
        <f t="shared" si="27"/>
        <v>0</v>
      </c>
      <c r="BI178" s="172">
        <f t="shared" si="28"/>
        <v>0</v>
      </c>
      <c r="BJ178" s="14" t="s">
        <v>204</v>
      </c>
      <c r="BK178" s="172">
        <f t="shared" si="29"/>
        <v>0</v>
      </c>
      <c r="BL178" s="14" t="s">
        <v>203</v>
      </c>
      <c r="BM178" s="171" t="s">
        <v>2229</v>
      </c>
    </row>
    <row r="179" spans="1:65" s="2" customFormat="1" ht="16.5" customHeight="1">
      <c r="A179" s="29"/>
      <c r="B179" s="158"/>
      <c r="C179" s="173" t="s">
        <v>356</v>
      </c>
      <c r="D179" s="173" t="s">
        <v>214</v>
      </c>
      <c r="E179" s="174" t="s">
        <v>387</v>
      </c>
      <c r="F179" s="175" t="s">
        <v>388</v>
      </c>
      <c r="G179" s="176" t="s">
        <v>208</v>
      </c>
      <c r="H179" s="177">
        <v>186.339</v>
      </c>
      <c r="I179" s="178"/>
      <c r="J179" s="179">
        <f t="shared" si="20"/>
        <v>0</v>
      </c>
      <c r="K179" s="180"/>
      <c r="L179" s="181"/>
      <c r="M179" s="182" t="s">
        <v>1</v>
      </c>
      <c r="N179" s="183" t="s">
        <v>45</v>
      </c>
      <c r="O179" s="55"/>
      <c r="P179" s="169">
        <f t="shared" si="21"/>
        <v>0</v>
      </c>
      <c r="Q179" s="169">
        <v>1.6500000000000001E-2</v>
      </c>
      <c r="R179" s="169">
        <f t="shared" si="22"/>
        <v>3.0745935000000002</v>
      </c>
      <c r="S179" s="169">
        <v>0</v>
      </c>
      <c r="T179" s="170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71" t="s">
        <v>217</v>
      </c>
      <c r="AT179" s="171" t="s">
        <v>214</v>
      </c>
      <c r="AU179" s="171" t="s">
        <v>204</v>
      </c>
      <c r="AY179" s="14" t="s">
        <v>196</v>
      </c>
      <c r="BE179" s="172">
        <f t="shared" si="24"/>
        <v>0</v>
      </c>
      <c r="BF179" s="172">
        <f t="shared" si="25"/>
        <v>0</v>
      </c>
      <c r="BG179" s="172">
        <f t="shared" si="26"/>
        <v>0</v>
      </c>
      <c r="BH179" s="172">
        <f t="shared" si="27"/>
        <v>0</v>
      </c>
      <c r="BI179" s="172">
        <f t="shared" si="28"/>
        <v>0</v>
      </c>
      <c r="BJ179" s="14" t="s">
        <v>204</v>
      </c>
      <c r="BK179" s="172">
        <f t="shared" si="29"/>
        <v>0</v>
      </c>
      <c r="BL179" s="14" t="s">
        <v>203</v>
      </c>
      <c r="BM179" s="171" t="s">
        <v>2230</v>
      </c>
    </row>
    <row r="180" spans="1:65" s="2" customFormat="1" ht="16.5" customHeight="1">
      <c r="A180" s="29"/>
      <c r="B180" s="158"/>
      <c r="C180" s="159" t="s">
        <v>360</v>
      </c>
      <c r="D180" s="159" t="s">
        <v>199</v>
      </c>
      <c r="E180" s="160" t="s">
        <v>418</v>
      </c>
      <c r="F180" s="161" t="s">
        <v>419</v>
      </c>
      <c r="G180" s="162" t="s">
        <v>208</v>
      </c>
      <c r="H180" s="163">
        <v>9.5510000000000002</v>
      </c>
      <c r="I180" s="164"/>
      <c r="J180" s="165">
        <f t="shared" si="20"/>
        <v>0</v>
      </c>
      <c r="K180" s="166"/>
      <c r="L180" s="30"/>
      <c r="M180" s="167" t="s">
        <v>1</v>
      </c>
      <c r="N180" s="168" t="s">
        <v>45</v>
      </c>
      <c r="O180" s="55"/>
      <c r="P180" s="169">
        <f t="shared" si="21"/>
        <v>0</v>
      </c>
      <c r="Q180" s="169">
        <v>6.0000000000000002E-5</v>
      </c>
      <c r="R180" s="169">
        <f t="shared" si="22"/>
        <v>5.7306000000000002E-4</v>
      </c>
      <c r="S180" s="169">
        <v>0</v>
      </c>
      <c r="T180" s="170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71" t="s">
        <v>203</v>
      </c>
      <c r="AT180" s="171" t="s">
        <v>199</v>
      </c>
      <c r="AU180" s="171" t="s">
        <v>204</v>
      </c>
      <c r="AY180" s="14" t="s">
        <v>196</v>
      </c>
      <c r="BE180" s="172">
        <f t="shared" si="24"/>
        <v>0</v>
      </c>
      <c r="BF180" s="172">
        <f t="shared" si="25"/>
        <v>0</v>
      </c>
      <c r="BG180" s="172">
        <f t="shared" si="26"/>
        <v>0</v>
      </c>
      <c r="BH180" s="172">
        <f t="shared" si="27"/>
        <v>0</v>
      </c>
      <c r="BI180" s="172">
        <f t="shared" si="28"/>
        <v>0</v>
      </c>
      <c r="BJ180" s="14" t="s">
        <v>204</v>
      </c>
      <c r="BK180" s="172">
        <f t="shared" si="29"/>
        <v>0</v>
      </c>
      <c r="BL180" s="14" t="s">
        <v>203</v>
      </c>
      <c r="BM180" s="171" t="s">
        <v>2231</v>
      </c>
    </row>
    <row r="181" spans="1:65" s="2" customFormat="1" ht="16.5" customHeight="1">
      <c r="A181" s="29"/>
      <c r="B181" s="158"/>
      <c r="C181" s="159" t="s">
        <v>364</v>
      </c>
      <c r="D181" s="159" t="s">
        <v>199</v>
      </c>
      <c r="E181" s="160" t="s">
        <v>422</v>
      </c>
      <c r="F181" s="161" t="s">
        <v>423</v>
      </c>
      <c r="G181" s="162" t="s">
        <v>208</v>
      </c>
      <c r="H181" s="163">
        <v>265.01600000000002</v>
      </c>
      <c r="I181" s="164"/>
      <c r="J181" s="165">
        <f t="shared" si="20"/>
        <v>0</v>
      </c>
      <c r="K181" s="166"/>
      <c r="L181" s="30"/>
      <c r="M181" s="167" t="s">
        <v>1</v>
      </c>
      <c r="N181" s="168" t="s">
        <v>45</v>
      </c>
      <c r="O181" s="55"/>
      <c r="P181" s="169">
        <f t="shared" si="21"/>
        <v>0</v>
      </c>
      <c r="Q181" s="169">
        <v>6.0000000000000002E-5</v>
      </c>
      <c r="R181" s="169">
        <f t="shared" si="22"/>
        <v>1.5900960000000002E-2</v>
      </c>
      <c r="S181" s="169">
        <v>0</v>
      </c>
      <c r="T181" s="170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71" t="s">
        <v>203</v>
      </c>
      <c r="AT181" s="171" t="s">
        <v>199</v>
      </c>
      <c r="AU181" s="171" t="s">
        <v>204</v>
      </c>
      <c r="AY181" s="14" t="s">
        <v>196</v>
      </c>
      <c r="BE181" s="172">
        <f t="shared" si="24"/>
        <v>0</v>
      </c>
      <c r="BF181" s="172">
        <f t="shared" si="25"/>
        <v>0</v>
      </c>
      <c r="BG181" s="172">
        <f t="shared" si="26"/>
        <v>0</v>
      </c>
      <c r="BH181" s="172">
        <f t="shared" si="27"/>
        <v>0</v>
      </c>
      <c r="BI181" s="172">
        <f t="shared" si="28"/>
        <v>0</v>
      </c>
      <c r="BJ181" s="14" t="s">
        <v>204</v>
      </c>
      <c r="BK181" s="172">
        <f t="shared" si="29"/>
        <v>0</v>
      </c>
      <c r="BL181" s="14" t="s">
        <v>203</v>
      </c>
      <c r="BM181" s="171" t="s">
        <v>2232</v>
      </c>
    </row>
    <row r="182" spans="1:65" s="2" customFormat="1" ht="16.5" customHeight="1">
      <c r="A182" s="29"/>
      <c r="B182" s="158"/>
      <c r="C182" s="159" t="s">
        <v>366</v>
      </c>
      <c r="D182" s="159" t="s">
        <v>199</v>
      </c>
      <c r="E182" s="160" t="s">
        <v>1574</v>
      </c>
      <c r="F182" s="161" t="s">
        <v>1575</v>
      </c>
      <c r="G182" s="162" t="s">
        <v>208</v>
      </c>
      <c r="H182" s="163">
        <v>4.1440000000000001</v>
      </c>
      <c r="I182" s="164"/>
      <c r="J182" s="165">
        <f t="shared" si="20"/>
        <v>0</v>
      </c>
      <c r="K182" s="166"/>
      <c r="L182" s="30"/>
      <c r="M182" s="167" t="s">
        <v>1</v>
      </c>
      <c r="N182" s="168" t="s">
        <v>45</v>
      </c>
      <c r="O182" s="55"/>
      <c r="P182" s="169">
        <f t="shared" si="21"/>
        <v>0</v>
      </c>
      <c r="Q182" s="169">
        <v>0</v>
      </c>
      <c r="R182" s="169">
        <f t="shared" si="22"/>
        <v>0</v>
      </c>
      <c r="S182" s="169">
        <v>0</v>
      </c>
      <c r="T182" s="170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71" t="s">
        <v>203</v>
      </c>
      <c r="AT182" s="171" t="s">
        <v>199</v>
      </c>
      <c r="AU182" s="171" t="s">
        <v>204</v>
      </c>
      <c r="AY182" s="14" t="s">
        <v>196</v>
      </c>
      <c r="BE182" s="172">
        <f t="shared" si="24"/>
        <v>0</v>
      </c>
      <c r="BF182" s="172">
        <f t="shared" si="25"/>
        <v>0</v>
      </c>
      <c r="BG182" s="172">
        <f t="shared" si="26"/>
        <v>0</v>
      </c>
      <c r="BH182" s="172">
        <f t="shared" si="27"/>
        <v>0</v>
      </c>
      <c r="BI182" s="172">
        <f t="shared" si="28"/>
        <v>0</v>
      </c>
      <c r="BJ182" s="14" t="s">
        <v>204</v>
      </c>
      <c r="BK182" s="172">
        <f t="shared" si="29"/>
        <v>0</v>
      </c>
      <c r="BL182" s="14" t="s">
        <v>203</v>
      </c>
      <c r="BM182" s="171" t="s">
        <v>2233</v>
      </c>
    </row>
    <row r="183" spans="1:65" s="2" customFormat="1" ht="16.5" customHeight="1">
      <c r="A183" s="29"/>
      <c r="B183" s="158"/>
      <c r="C183" s="159" t="s">
        <v>370</v>
      </c>
      <c r="D183" s="159" t="s">
        <v>199</v>
      </c>
      <c r="E183" s="160" t="s">
        <v>428</v>
      </c>
      <c r="F183" s="161" t="s">
        <v>429</v>
      </c>
      <c r="G183" s="162" t="s">
        <v>222</v>
      </c>
      <c r="H183" s="163">
        <v>19.975000000000001</v>
      </c>
      <c r="I183" s="164"/>
      <c r="J183" s="165">
        <f t="shared" si="20"/>
        <v>0</v>
      </c>
      <c r="K183" s="166"/>
      <c r="L183" s="30"/>
      <c r="M183" s="167" t="s">
        <v>1</v>
      </c>
      <c r="N183" s="168" t="s">
        <v>45</v>
      </c>
      <c r="O183" s="55"/>
      <c r="P183" s="169">
        <f t="shared" si="21"/>
        <v>0</v>
      </c>
      <c r="Q183" s="169">
        <v>3.0000000000000001E-5</v>
      </c>
      <c r="R183" s="169">
        <f t="shared" si="22"/>
        <v>5.9925000000000006E-4</v>
      </c>
      <c r="S183" s="169">
        <v>0</v>
      </c>
      <c r="T183" s="170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71" t="s">
        <v>203</v>
      </c>
      <c r="AT183" s="171" t="s">
        <v>199</v>
      </c>
      <c r="AU183" s="171" t="s">
        <v>204</v>
      </c>
      <c r="AY183" s="14" t="s">
        <v>196</v>
      </c>
      <c r="BE183" s="172">
        <f t="shared" si="24"/>
        <v>0</v>
      </c>
      <c r="BF183" s="172">
        <f t="shared" si="25"/>
        <v>0</v>
      </c>
      <c r="BG183" s="172">
        <f t="shared" si="26"/>
        <v>0</v>
      </c>
      <c r="BH183" s="172">
        <f t="shared" si="27"/>
        <v>0</v>
      </c>
      <c r="BI183" s="172">
        <f t="shared" si="28"/>
        <v>0</v>
      </c>
      <c r="BJ183" s="14" t="s">
        <v>204</v>
      </c>
      <c r="BK183" s="172">
        <f t="shared" si="29"/>
        <v>0</v>
      </c>
      <c r="BL183" s="14" t="s">
        <v>203</v>
      </c>
      <c r="BM183" s="171" t="s">
        <v>2234</v>
      </c>
    </row>
    <row r="184" spans="1:65" s="2" customFormat="1" ht="16.5" customHeight="1">
      <c r="A184" s="29"/>
      <c r="B184" s="158"/>
      <c r="C184" s="173" t="s">
        <v>374</v>
      </c>
      <c r="D184" s="173" t="s">
        <v>214</v>
      </c>
      <c r="E184" s="174" t="s">
        <v>1581</v>
      </c>
      <c r="F184" s="175" t="s">
        <v>1582</v>
      </c>
      <c r="G184" s="176" t="s">
        <v>222</v>
      </c>
      <c r="H184" s="177">
        <v>20.974</v>
      </c>
      <c r="I184" s="178"/>
      <c r="J184" s="179">
        <f t="shared" si="20"/>
        <v>0</v>
      </c>
      <c r="K184" s="180"/>
      <c r="L184" s="181"/>
      <c r="M184" s="182" t="s">
        <v>1</v>
      </c>
      <c r="N184" s="183" t="s">
        <v>45</v>
      </c>
      <c r="O184" s="55"/>
      <c r="P184" s="169">
        <f t="shared" si="21"/>
        <v>0</v>
      </c>
      <c r="Q184" s="169">
        <v>5.0000000000000001E-4</v>
      </c>
      <c r="R184" s="169">
        <f t="shared" si="22"/>
        <v>1.0487E-2</v>
      </c>
      <c r="S184" s="169">
        <v>0</v>
      </c>
      <c r="T184" s="170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71" t="s">
        <v>217</v>
      </c>
      <c r="AT184" s="171" t="s">
        <v>214</v>
      </c>
      <c r="AU184" s="171" t="s">
        <v>204</v>
      </c>
      <c r="AY184" s="14" t="s">
        <v>196</v>
      </c>
      <c r="BE184" s="172">
        <f t="shared" si="24"/>
        <v>0</v>
      </c>
      <c r="BF184" s="172">
        <f t="shared" si="25"/>
        <v>0</v>
      </c>
      <c r="BG184" s="172">
        <f t="shared" si="26"/>
        <v>0</v>
      </c>
      <c r="BH184" s="172">
        <f t="shared" si="27"/>
        <v>0</v>
      </c>
      <c r="BI184" s="172">
        <f t="shared" si="28"/>
        <v>0</v>
      </c>
      <c r="BJ184" s="14" t="s">
        <v>204</v>
      </c>
      <c r="BK184" s="172">
        <f t="shared" si="29"/>
        <v>0</v>
      </c>
      <c r="BL184" s="14" t="s">
        <v>203</v>
      </c>
      <c r="BM184" s="171" t="s">
        <v>2235</v>
      </c>
    </row>
    <row r="185" spans="1:65" s="2" customFormat="1" ht="16.5" customHeight="1">
      <c r="A185" s="29"/>
      <c r="B185" s="158"/>
      <c r="C185" s="159" t="s">
        <v>378</v>
      </c>
      <c r="D185" s="159" t="s">
        <v>199</v>
      </c>
      <c r="E185" s="160" t="s">
        <v>436</v>
      </c>
      <c r="F185" s="161" t="s">
        <v>437</v>
      </c>
      <c r="G185" s="162" t="s">
        <v>222</v>
      </c>
      <c r="H185" s="163">
        <v>10.1</v>
      </c>
      <c r="I185" s="164"/>
      <c r="J185" s="165">
        <f t="shared" si="20"/>
        <v>0</v>
      </c>
      <c r="K185" s="166"/>
      <c r="L185" s="30"/>
      <c r="M185" s="167" t="s">
        <v>1</v>
      </c>
      <c r="N185" s="168" t="s">
        <v>45</v>
      </c>
      <c r="O185" s="55"/>
      <c r="P185" s="169">
        <f t="shared" si="21"/>
        <v>0</v>
      </c>
      <c r="Q185" s="169">
        <v>0</v>
      </c>
      <c r="R185" s="169">
        <f t="shared" si="22"/>
        <v>0</v>
      </c>
      <c r="S185" s="169">
        <v>0</v>
      </c>
      <c r="T185" s="170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71" t="s">
        <v>203</v>
      </c>
      <c r="AT185" s="171" t="s">
        <v>199</v>
      </c>
      <c r="AU185" s="171" t="s">
        <v>204</v>
      </c>
      <c r="AY185" s="14" t="s">
        <v>196</v>
      </c>
      <c r="BE185" s="172">
        <f t="shared" si="24"/>
        <v>0</v>
      </c>
      <c r="BF185" s="172">
        <f t="shared" si="25"/>
        <v>0</v>
      </c>
      <c r="BG185" s="172">
        <f t="shared" si="26"/>
        <v>0</v>
      </c>
      <c r="BH185" s="172">
        <f t="shared" si="27"/>
        <v>0</v>
      </c>
      <c r="BI185" s="172">
        <f t="shared" si="28"/>
        <v>0</v>
      </c>
      <c r="BJ185" s="14" t="s">
        <v>204</v>
      </c>
      <c r="BK185" s="172">
        <f t="shared" si="29"/>
        <v>0</v>
      </c>
      <c r="BL185" s="14" t="s">
        <v>203</v>
      </c>
      <c r="BM185" s="171" t="s">
        <v>2236</v>
      </c>
    </row>
    <row r="186" spans="1:65" s="2" customFormat="1" ht="16.5" customHeight="1">
      <c r="A186" s="29"/>
      <c r="B186" s="158"/>
      <c r="C186" s="173" t="s">
        <v>382</v>
      </c>
      <c r="D186" s="173" t="s">
        <v>214</v>
      </c>
      <c r="E186" s="174" t="s">
        <v>440</v>
      </c>
      <c r="F186" s="175" t="s">
        <v>441</v>
      </c>
      <c r="G186" s="176" t="s">
        <v>222</v>
      </c>
      <c r="H186" s="177">
        <v>10.605</v>
      </c>
      <c r="I186" s="178"/>
      <c r="J186" s="179">
        <f t="shared" si="20"/>
        <v>0</v>
      </c>
      <c r="K186" s="180"/>
      <c r="L186" s="181"/>
      <c r="M186" s="182" t="s">
        <v>1</v>
      </c>
      <c r="N186" s="183" t="s">
        <v>45</v>
      </c>
      <c r="O186" s="55"/>
      <c r="P186" s="169">
        <f t="shared" si="21"/>
        <v>0</v>
      </c>
      <c r="Q186" s="169">
        <v>2.9999999999999997E-4</v>
      </c>
      <c r="R186" s="169">
        <f t="shared" si="22"/>
        <v>3.1814999999999999E-3</v>
      </c>
      <c r="S186" s="169">
        <v>0</v>
      </c>
      <c r="T186" s="170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71" t="s">
        <v>217</v>
      </c>
      <c r="AT186" s="171" t="s">
        <v>214</v>
      </c>
      <c r="AU186" s="171" t="s">
        <v>204</v>
      </c>
      <c r="AY186" s="14" t="s">
        <v>196</v>
      </c>
      <c r="BE186" s="172">
        <f t="shared" si="24"/>
        <v>0</v>
      </c>
      <c r="BF186" s="172">
        <f t="shared" si="25"/>
        <v>0</v>
      </c>
      <c r="BG186" s="172">
        <f t="shared" si="26"/>
        <v>0</v>
      </c>
      <c r="BH186" s="172">
        <f t="shared" si="27"/>
        <v>0</v>
      </c>
      <c r="BI186" s="172">
        <f t="shared" si="28"/>
        <v>0</v>
      </c>
      <c r="BJ186" s="14" t="s">
        <v>204</v>
      </c>
      <c r="BK186" s="172">
        <f t="shared" si="29"/>
        <v>0</v>
      </c>
      <c r="BL186" s="14" t="s">
        <v>203</v>
      </c>
      <c r="BM186" s="171" t="s">
        <v>2237</v>
      </c>
    </row>
    <row r="187" spans="1:65" s="2" customFormat="1" ht="21.75" customHeight="1">
      <c r="A187" s="29"/>
      <c r="B187" s="158"/>
      <c r="C187" s="159" t="s">
        <v>386</v>
      </c>
      <c r="D187" s="159" t="s">
        <v>199</v>
      </c>
      <c r="E187" s="160" t="s">
        <v>452</v>
      </c>
      <c r="F187" s="161" t="s">
        <v>453</v>
      </c>
      <c r="G187" s="162" t="s">
        <v>208</v>
      </c>
      <c r="H187" s="163">
        <v>25.712</v>
      </c>
      <c r="I187" s="164"/>
      <c r="J187" s="165">
        <f t="shared" si="20"/>
        <v>0</v>
      </c>
      <c r="K187" s="166"/>
      <c r="L187" s="30"/>
      <c r="M187" s="167" t="s">
        <v>1</v>
      </c>
      <c r="N187" s="168" t="s">
        <v>45</v>
      </c>
      <c r="O187" s="55"/>
      <c r="P187" s="169">
        <f t="shared" si="21"/>
        <v>0</v>
      </c>
      <c r="Q187" s="169">
        <v>6.28E-3</v>
      </c>
      <c r="R187" s="169">
        <f t="shared" si="22"/>
        <v>0.16147136000000001</v>
      </c>
      <c r="S187" s="169">
        <v>0</v>
      </c>
      <c r="T187" s="170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71" t="s">
        <v>203</v>
      </c>
      <c r="AT187" s="171" t="s">
        <v>199</v>
      </c>
      <c r="AU187" s="171" t="s">
        <v>204</v>
      </c>
      <c r="AY187" s="14" t="s">
        <v>196</v>
      </c>
      <c r="BE187" s="172">
        <f t="shared" si="24"/>
        <v>0</v>
      </c>
      <c r="BF187" s="172">
        <f t="shared" si="25"/>
        <v>0</v>
      </c>
      <c r="BG187" s="172">
        <f t="shared" si="26"/>
        <v>0</v>
      </c>
      <c r="BH187" s="172">
        <f t="shared" si="27"/>
        <v>0</v>
      </c>
      <c r="BI187" s="172">
        <f t="shared" si="28"/>
        <v>0</v>
      </c>
      <c r="BJ187" s="14" t="s">
        <v>204</v>
      </c>
      <c r="BK187" s="172">
        <f t="shared" si="29"/>
        <v>0</v>
      </c>
      <c r="BL187" s="14" t="s">
        <v>203</v>
      </c>
      <c r="BM187" s="171" t="s">
        <v>2238</v>
      </c>
    </row>
    <row r="188" spans="1:65" s="2" customFormat="1" ht="21.75" customHeight="1">
      <c r="A188" s="29"/>
      <c r="B188" s="158"/>
      <c r="C188" s="159" t="s">
        <v>390</v>
      </c>
      <c r="D188" s="159" t="s">
        <v>199</v>
      </c>
      <c r="E188" s="160" t="s">
        <v>456</v>
      </c>
      <c r="F188" s="161" t="s">
        <v>1592</v>
      </c>
      <c r="G188" s="162" t="s">
        <v>208</v>
      </c>
      <c r="H188" s="163">
        <v>261.87299999999999</v>
      </c>
      <c r="I188" s="164"/>
      <c r="J188" s="165">
        <f t="shared" si="20"/>
        <v>0</v>
      </c>
      <c r="K188" s="166"/>
      <c r="L188" s="30"/>
      <c r="M188" s="167" t="s">
        <v>1</v>
      </c>
      <c r="N188" s="168" t="s">
        <v>45</v>
      </c>
      <c r="O188" s="55"/>
      <c r="P188" s="169">
        <f t="shared" si="21"/>
        <v>0</v>
      </c>
      <c r="Q188" s="169">
        <v>3.48E-3</v>
      </c>
      <c r="R188" s="169">
        <f t="shared" si="22"/>
        <v>0.91131803999999994</v>
      </c>
      <c r="S188" s="169">
        <v>0</v>
      </c>
      <c r="T188" s="170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71" t="s">
        <v>203</v>
      </c>
      <c r="AT188" s="171" t="s">
        <v>199</v>
      </c>
      <c r="AU188" s="171" t="s">
        <v>204</v>
      </c>
      <c r="AY188" s="14" t="s">
        <v>196</v>
      </c>
      <c r="BE188" s="172">
        <f t="shared" si="24"/>
        <v>0</v>
      </c>
      <c r="BF188" s="172">
        <f t="shared" si="25"/>
        <v>0</v>
      </c>
      <c r="BG188" s="172">
        <f t="shared" si="26"/>
        <v>0</v>
      </c>
      <c r="BH188" s="172">
        <f t="shared" si="27"/>
        <v>0</v>
      </c>
      <c r="BI188" s="172">
        <f t="shared" si="28"/>
        <v>0</v>
      </c>
      <c r="BJ188" s="14" t="s">
        <v>204</v>
      </c>
      <c r="BK188" s="172">
        <f t="shared" si="29"/>
        <v>0</v>
      </c>
      <c r="BL188" s="14" t="s">
        <v>203</v>
      </c>
      <c r="BM188" s="171" t="s">
        <v>2239</v>
      </c>
    </row>
    <row r="189" spans="1:65" s="2" customFormat="1" ht="16.5" customHeight="1">
      <c r="A189" s="29"/>
      <c r="B189" s="158"/>
      <c r="C189" s="159" t="s">
        <v>392</v>
      </c>
      <c r="D189" s="159" t="s">
        <v>199</v>
      </c>
      <c r="E189" s="160" t="s">
        <v>470</v>
      </c>
      <c r="F189" s="161" t="s">
        <v>471</v>
      </c>
      <c r="G189" s="162" t="s">
        <v>208</v>
      </c>
      <c r="H189" s="163">
        <v>250</v>
      </c>
      <c r="I189" s="164"/>
      <c r="J189" s="165">
        <f t="shared" si="20"/>
        <v>0</v>
      </c>
      <c r="K189" s="166"/>
      <c r="L189" s="30"/>
      <c r="M189" s="167" t="s">
        <v>1</v>
      </c>
      <c r="N189" s="168" t="s">
        <v>45</v>
      </c>
      <c r="O189" s="55"/>
      <c r="P189" s="169">
        <f t="shared" si="21"/>
        <v>0</v>
      </c>
      <c r="Q189" s="169">
        <v>0</v>
      </c>
      <c r="R189" s="169">
        <f t="shared" si="22"/>
        <v>0</v>
      </c>
      <c r="S189" s="169">
        <v>0</v>
      </c>
      <c r="T189" s="170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71" t="s">
        <v>203</v>
      </c>
      <c r="AT189" s="171" t="s">
        <v>199</v>
      </c>
      <c r="AU189" s="171" t="s">
        <v>204</v>
      </c>
      <c r="AY189" s="14" t="s">
        <v>196</v>
      </c>
      <c r="BE189" s="172">
        <f t="shared" si="24"/>
        <v>0</v>
      </c>
      <c r="BF189" s="172">
        <f t="shared" si="25"/>
        <v>0</v>
      </c>
      <c r="BG189" s="172">
        <f t="shared" si="26"/>
        <v>0</v>
      </c>
      <c r="BH189" s="172">
        <f t="shared" si="27"/>
        <v>0</v>
      </c>
      <c r="BI189" s="172">
        <f t="shared" si="28"/>
        <v>0</v>
      </c>
      <c r="BJ189" s="14" t="s">
        <v>204</v>
      </c>
      <c r="BK189" s="172">
        <f t="shared" si="29"/>
        <v>0</v>
      </c>
      <c r="BL189" s="14" t="s">
        <v>203</v>
      </c>
      <c r="BM189" s="171" t="s">
        <v>2240</v>
      </c>
    </row>
    <row r="190" spans="1:65" s="2" customFormat="1" ht="16.5" customHeight="1">
      <c r="A190" s="29"/>
      <c r="B190" s="158"/>
      <c r="C190" s="159" t="s">
        <v>394</v>
      </c>
      <c r="D190" s="159" t="s">
        <v>199</v>
      </c>
      <c r="E190" s="160" t="s">
        <v>474</v>
      </c>
      <c r="F190" s="161" t="s">
        <v>475</v>
      </c>
      <c r="G190" s="162" t="s">
        <v>208</v>
      </c>
      <c r="H190" s="163">
        <v>109.767</v>
      </c>
      <c r="I190" s="164"/>
      <c r="J190" s="165">
        <f t="shared" si="20"/>
        <v>0</v>
      </c>
      <c r="K190" s="166"/>
      <c r="L190" s="30"/>
      <c r="M190" s="167" t="s">
        <v>1</v>
      </c>
      <c r="N190" s="168" t="s">
        <v>45</v>
      </c>
      <c r="O190" s="55"/>
      <c r="P190" s="169">
        <f t="shared" si="21"/>
        <v>0</v>
      </c>
      <c r="Q190" s="169">
        <v>0</v>
      </c>
      <c r="R190" s="169">
        <f t="shared" si="22"/>
        <v>0</v>
      </c>
      <c r="S190" s="169">
        <v>0</v>
      </c>
      <c r="T190" s="170">
        <f t="shared" si="2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71" t="s">
        <v>203</v>
      </c>
      <c r="AT190" s="171" t="s">
        <v>199</v>
      </c>
      <c r="AU190" s="171" t="s">
        <v>204</v>
      </c>
      <c r="AY190" s="14" t="s">
        <v>196</v>
      </c>
      <c r="BE190" s="172">
        <f t="shared" si="24"/>
        <v>0</v>
      </c>
      <c r="BF190" s="172">
        <f t="shared" si="25"/>
        <v>0</v>
      </c>
      <c r="BG190" s="172">
        <f t="shared" si="26"/>
        <v>0</v>
      </c>
      <c r="BH190" s="172">
        <f t="shared" si="27"/>
        <v>0</v>
      </c>
      <c r="BI190" s="172">
        <f t="shared" si="28"/>
        <v>0</v>
      </c>
      <c r="BJ190" s="14" t="s">
        <v>204</v>
      </c>
      <c r="BK190" s="172">
        <f t="shared" si="29"/>
        <v>0</v>
      </c>
      <c r="BL190" s="14" t="s">
        <v>203</v>
      </c>
      <c r="BM190" s="171" t="s">
        <v>2241</v>
      </c>
    </row>
    <row r="191" spans="1:65" s="2" customFormat="1" ht="16.5" customHeight="1">
      <c r="A191" s="29"/>
      <c r="B191" s="158"/>
      <c r="C191" s="159" t="s">
        <v>398</v>
      </c>
      <c r="D191" s="159" t="s">
        <v>199</v>
      </c>
      <c r="E191" s="160" t="s">
        <v>480</v>
      </c>
      <c r="F191" s="161" t="s">
        <v>481</v>
      </c>
      <c r="G191" s="162" t="s">
        <v>208</v>
      </c>
      <c r="H191" s="163">
        <v>147.68899999999999</v>
      </c>
      <c r="I191" s="164"/>
      <c r="J191" s="165">
        <f t="shared" si="20"/>
        <v>0</v>
      </c>
      <c r="K191" s="166"/>
      <c r="L191" s="30"/>
      <c r="M191" s="167" t="s">
        <v>1</v>
      </c>
      <c r="N191" s="168" t="s">
        <v>45</v>
      </c>
      <c r="O191" s="55"/>
      <c r="P191" s="169">
        <f t="shared" si="21"/>
        <v>0</v>
      </c>
      <c r="Q191" s="169">
        <v>0</v>
      </c>
      <c r="R191" s="169">
        <f t="shared" si="22"/>
        <v>0</v>
      </c>
      <c r="S191" s="169">
        <v>0</v>
      </c>
      <c r="T191" s="170">
        <f t="shared" si="2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71" t="s">
        <v>203</v>
      </c>
      <c r="AT191" s="171" t="s">
        <v>199</v>
      </c>
      <c r="AU191" s="171" t="s">
        <v>204</v>
      </c>
      <c r="AY191" s="14" t="s">
        <v>196</v>
      </c>
      <c r="BE191" s="172">
        <f t="shared" si="24"/>
        <v>0</v>
      </c>
      <c r="BF191" s="172">
        <f t="shared" si="25"/>
        <v>0</v>
      </c>
      <c r="BG191" s="172">
        <f t="shared" si="26"/>
        <v>0</v>
      </c>
      <c r="BH191" s="172">
        <f t="shared" si="27"/>
        <v>0</v>
      </c>
      <c r="BI191" s="172">
        <f t="shared" si="28"/>
        <v>0</v>
      </c>
      <c r="BJ191" s="14" t="s">
        <v>204</v>
      </c>
      <c r="BK191" s="172">
        <f t="shared" si="29"/>
        <v>0</v>
      </c>
      <c r="BL191" s="14" t="s">
        <v>203</v>
      </c>
      <c r="BM191" s="171" t="s">
        <v>2242</v>
      </c>
    </row>
    <row r="192" spans="1:65" s="2" customFormat="1" ht="16.5" customHeight="1">
      <c r="A192" s="29"/>
      <c r="B192" s="158"/>
      <c r="C192" s="159" t="s">
        <v>400</v>
      </c>
      <c r="D192" s="159" t="s">
        <v>199</v>
      </c>
      <c r="E192" s="160" t="s">
        <v>502</v>
      </c>
      <c r="F192" s="161" t="s">
        <v>503</v>
      </c>
      <c r="G192" s="162" t="s">
        <v>208</v>
      </c>
      <c r="H192" s="163">
        <v>0.432</v>
      </c>
      <c r="I192" s="164"/>
      <c r="J192" s="165">
        <f t="shared" si="20"/>
        <v>0</v>
      </c>
      <c r="K192" s="166"/>
      <c r="L192" s="30"/>
      <c r="M192" s="167" t="s">
        <v>1</v>
      </c>
      <c r="N192" s="168" t="s">
        <v>45</v>
      </c>
      <c r="O192" s="55"/>
      <c r="P192" s="169">
        <f t="shared" si="21"/>
        <v>0</v>
      </c>
      <c r="Q192" s="169">
        <v>1.013E-2</v>
      </c>
      <c r="R192" s="169">
        <f t="shared" si="22"/>
        <v>4.3761599999999996E-3</v>
      </c>
      <c r="S192" s="169">
        <v>0</v>
      </c>
      <c r="T192" s="170">
        <f t="shared" si="2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71" t="s">
        <v>203</v>
      </c>
      <c r="AT192" s="171" t="s">
        <v>199</v>
      </c>
      <c r="AU192" s="171" t="s">
        <v>204</v>
      </c>
      <c r="AY192" s="14" t="s">
        <v>196</v>
      </c>
      <c r="BE192" s="172">
        <f t="shared" si="24"/>
        <v>0</v>
      </c>
      <c r="BF192" s="172">
        <f t="shared" si="25"/>
        <v>0</v>
      </c>
      <c r="BG192" s="172">
        <f t="shared" si="26"/>
        <v>0</v>
      </c>
      <c r="BH192" s="172">
        <f t="shared" si="27"/>
        <v>0</v>
      </c>
      <c r="BI192" s="172">
        <f t="shared" si="28"/>
        <v>0</v>
      </c>
      <c r="BJ192" s="14" t="s">
        <v>204</v>
      </c>
      <c r="BK192" s="172">
        <f t="shared" si="29"/>
        <v>0</v>
      </c>
      <c r="BL192" s="14" t="s">
        <v>203</v>
      </c>
      <c r="BM192" s="171" t="s">
        <v>2243</v>
      </c>
    </row>
    <row r="193" spans="1:65" s="12" customFormat="1" ht="22.9" customHeight="1">
      <c r="B193" s="145"/>
      <c r="D193" s="146" t="s">
        <v>78</v>
      </c>
      <c r="E193" s="156" t="s">
        <v>237</v>
      </c>
      <c r="F193" s="156" t="s">
        <v>518</v>
      </c>
      <c r="I193" s="148"/>
      <c r="J193" s="157">
        <f>BK193</f>
        <v>0</v>
      </c>
      <c r="L193" s="145"/>
      <c r="M193" s="150"/>
      <c r="N193" s="151"/>
      <c r="O193" s="151"/>
      <c r="P193" s="152">
        <f>SUM(P194:P215)</f>
        <v>0</v>
      </c>
      <c r="Q193" s="151"/>
      <c r="R193" s="152">
        <f>SUM(R194:R215)</f>
        <v>9.0658399999999986E-3</v>
      </c>
      <c r="S193" s="151"/>
      <c r="T193" s="153">
        <f>SUM(T194:T215)</f>
        <v>53.712766000000009</v>
      </c>
      <c r="AR193" s="146" t="s">
        <v>87</v>
      </c>
      <c r="AT193" s="154" t="s">
        <v>78</v>
      </c>
      <c r="AU193" s="154" t="s">
        <v>87</v>
      </c>
      <c r="AY193" s="146" t="s">
        <v>196</v>
      </c>
      <c r="BK193" s="155">
        <f>SUM(BK194:BK215)</f>
        <v>0</v>
      </c>
    </row>
    <row r="194" spans="1:65" s="2" customFormat="1" ht="16.5" customHeight="1">
      <c r="A194" s="29"/>
      <c r="B194" s="158"/>
      <c r="C194" s="159" t="s">
        <v>402</v>
      </c>
      <c r="D194" s="159" t="s">
        <v>199</v>
      </c>
      <c r="E194" s="160" t="s">
        <v>524</v>
      </c>
      <c r="F194" s="161" t="s">
        <v>525</v>
      </c>
      <c r="G194" s="162" t="s">
        <v>208</v>
      </c>
      <c r="H194" s="163">
        <v>396.37799999999999</v>
      </c>
      <c r="I194" s="164"/>
      <c r="J194" s="165">
        <f t="shared" ref="J194:J215" si="30">ROUND(I194*H194,2)</f>
        <v>0</v>
      </c>
      <c r="K194" s="166"/>
      <c r="L194" s="30"/>
      <c r="M194" s="167" t="s">
        <v>1</v>
      </c>
      <c r="N194" s="168" t="s">
        <v>45</v>
      </c>
      <c r="O194" s="55"/>
      <c r="P194" s="169">
        <f t="shared" ref="P194:P215" si="31">O194*H194</f>
        <v>0</v>
      </c>
      <c r="Q194" s="169">
        <v>0</v>
      </c>
      <c r="R194" s="169">
        <f t="shared" ref="R194:R215" si="32">Q194*H194</f>
        <v>0</v>
      </c>
      <c r="S194" s="169">
        <v>0</v>
      </c>
      <c r="T194" s="170">
        <f t="shared" ref="T194:T215" si="33"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71" t="s">
        <v>203</v>
      </c>
      <c r="AT194" s="171" t="s">
        <v>199</v>
      </c>
      <c r="AU194" s="171" t="s">
        <v>204</v>
      </c>
      <c r="AY194" s="14" t="s">
        <v>196</v>
      </c>
      <c r="BE194" s="172">
        <f t="shared" ref="BE194:BE215" si="34">IF(N194="základní",J194,0)</f>
        <v>0</v>
      </c>
      <c r="BF194" s="172">
        <f t="shared" ref="BF194:BF215" si="35">IF(N194="snížená",J194,0)</f>
        <v>0</v>
      </c>
      <c r="BG194" s="172">
        <f t="shared" ref="BG194:BG215" si="36">IF(N194="zákl. přenesená",J194,0)</f>
        <v>0</v>
      </c>
      <c r="BH194" s="172">
        <f t="shared" ref="BH194:BH215" si="37">IF(N194="sníž. přenesená",J194,0)</f>
        <v>0</v>
      </c>
      <c r="BI194" s="172">
        <f t="shared" ref="BI194:BI215" si="38">IF(N194="nulová",J194,0)</f>
        <v>0</v>
      </c>
      <c r="BJ194" s="14" t="s">
        <v>204</v>
      </c>
      <c r="BK194" s="172">
        <f t="shared" ref="BK194:BK215" si="39">ROUND(I194*H194,2)</f>
        <v>0</v>
      </c>
      <c r="BL194" s="14" t="s">
        <v>203</v>
      </c>
      <c r="BM194" s="171" t="s">
        <v>2244</v>
      </c>
    </row>
    <row r="195" spans="1:65" s="2" customFormat="1" ht="16.5" customHeight="1">
      <c r="A195" s="29"/>
      <c r="B195" s="158"/>
      <c r="C195" s="159" t="s">
        <v>404</v>
      </c>
      <c r="D195" s="159" t="s">
        <v>199</v>
      </c>
      <c r="E195" s="160" t="s">
        <v>532</v>
      </c>
      <c r="F195" s="161" t="s">
        <v>533</v>
      </c>
      <c r="G195" s="162" t="s">
        <v>208</v>
      </c>
      <c r="H195" s="163">
        <v>15855.12</v>
      </c>
      <c r="I195" s="164"/>
      <c r="J195" s="165">
        <f t="shared" si="30"/>
        <v>0</v>
      </c>
      <c r="K195" s="166"/>
      <c r="L195" s="30"/>
      <c r="M195" s="167" t="s">
        <v>1</v>
      </c>
      <c r="N195" s="168" t="s">
        <v>45</v>
      </c>
      <c r="O195" s="55"/>
      <c r="P195" s="169">
        <f t="shared" si="31"/>
        <v>0</v>
      </c>
      <c r="Q195" s="169">
        <v>0</v>
      </c>
      <c r="R195" s="169">
        <f t="shared" si="32"/>
        <v>0</v>
      </c>
      <c r="S195" s="169">
        <v>0</v>
      </c>
      <c r="T195" s="170">
        <f t="shared" si="3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71" t="s">
        <v>203</v>
      </c>
      <c r="AT195" s="171" t="s">
        <v>199</v>
      </c>
      <c r="AU195" s="171" t="s">
        <v>204</v>
      </c>
      <c r="AY195" s="14" t="s">
        <v>196</v>
      </c>
      <c r="BE195" s="172">
        <f t="shared" si="34"/>
        <v>0</v>
      </c>
      <c r="BF195" s="172">
        <f t="shared" si="35"/>
        <v>0</v>
      </c>
      <c r="BG195" s="172">
        <f t="shared" si="36"/>
        <v>0</v>
      </c>
      <c r="BH195" s="172">
        <f t="shared" si="37"/>
        <v>0</v>
      </c>
      <c r="BI195" s="172">
        <f t="shared" si="38"/>
        <v>0</v>
      </c>
      <c r="BJ195" s="14" t="s">
        <v>204</v>
      </c>
      <c r="BK195" s="172">
        <f t="shared" si="39"/>
        <v>0</v>
      </c>
      <c r="BL195" s="14" t="s">
        <v>203</v>
      </c>
      <c r="BM195" s="171" t="s">
        <v>2245</v>
      </c>
    </row>
    <row r="196" spans="1:65" s="2" customFormat="1" ht="16.5" customHeight="1">
      <c r="A196" s="29"/>
      <c r="B196" s="158"/>
      <c r="C196" s="159" t="s">
        <v>408</v>
      </c>
      <c r="D196" s="159" t="s">
        <v>199</v>
      </c>
      <c r="E196" s="160" t="s">
        <v>544</v>
      </c>
      <c r="F196" s="161" t="s">
        <v>545</v>
      </c>
      <c r="G196" s="162" t="s">
        <v>208</v>
      </c>
      <c r="H196" s="163">
        <v>396.37799999999999</v>
      </c>
      <c r="I196" s="164"/>
      <c r="J196" s="165">
        <f t="shared" si="30"/>
        <v>0</v>
      </c>
      <c r="K196" s="166"/>
      <c r="L196" s="30"/>
      <c r="M196" s="167" t="s">
        <v>1</v>
      </c>
      <c r="N196" s="168" t="s">
        <v>45</v>
      </c>
      <c r="O196" s="55"/>
      <c r="P196" s="169">
        <f t="shared" si="31"/>
        <v>0</v>
      </c>
      <c r="Q196" s="169">
        <v>0</v>
      </c>
      <c r="R196" s="169">
        <f t="shared" si="32"/>
        <v>0</v>
      </c>
      <c r="S196" s="169">
        <v>0</v>
      </c>
      <c r="T196" s="170">
        <f t="shared" si="3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71" t="s">
        <v>203</v>
      </c>
      <c r="AT196" s="171" t="s">
        <v>199</v>
      </c>
      <c r="AU196" s="171" t="s">
        <v>204</v>
      </c>
      <c r="AY196" s="14" t="s">
        <v>196</v>
      </c>
      <c r="BE196" s="172">
        <f t="shared" si="34"/>
        <v>0</v>
      </c>
      <c r="BF196" s="172">
        <f t="shared" si="35"/>
        <v>0</v>
      </c>
      <c r="BG196" s="172">
        <f t="shared" si="36"/>
        <v>0</v>
      </c>
      <c r="BH196" s="172">
        <f t="shared" si="37"/>
        <v>0</v>
      </c>
      <c r="BI196" s="172">
        <f t="shared" si="38"/>
        <v>0</v>
      </c>
      <c r="BJ196" s="14" t="s">
        <v>204</v>
      </c>
      <c r="BK196" s="172">
        <f t="shared" si="39"/>
        <v>0</v>
      </c>
      <c r="BL196" s="14" t="s">
        <v>203</v>
      </c>
      <c r="BM196" s="171" t="s">
        <v>2246</v>
      </c>
    </row>
    <row r="197" spans="1:65" s="2" customFormat="1" ht="16.5" customHeight="1">
      <c r="A197" s="29"/>
      <c r="B197" s="158"/>
      <c r="C197" s="159" t="s">
        <v>232</v>
      </c>
      <c r="D197" s="159" t="s">
        <v>199</v>
      </c>
      <c r="E197" s="160" t="s">
        <v>540</v>
      </c>
      <c r="F197" s="161" t="s">
        <v>541</v>
      </c>
      <c r="G197" s="162" t="s">
        <v>208</v>
      </c>
      <c r="H197" s="163">
        <v>396.37799999999999</v>
      </c>
      <c r="I197" s="164"/>
      <c r="J197" s="165">
        <f t="shared" si="30"/>
        <v>0</v>
      </c>
      <c r="K197" s="166"/>
      <c r="L197" s="30"/>
      <c r="M197" s="167" t="s">
        <v>1</v>
      </c>
      <c r="N197" s="168" t="s">
        <v>45</v>
      </c>
      <c r="O197" s="55"/>
      <c r="P197" s="169">
        <f t="shared" si="31"/>
        <v>0</v>
      </c>
      <c r="Q197" s="169">
        <v>0</v>
      </c>
      <c r="R197" s="169">
        <f t="shared" si="32"/>
        <v>0</v>
      </c>
      <c r="S197" s="169">
        <v>0</v>
      </c>
      <c r="T197" s="170">
        <f t="shared" si="3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71" t="s">
        <v>203</v>
      </c>
      <c r="AT197" s="171" t="s">
        <v>199</v>
      </c>
      <c r="AU197" s="171" t="s">
        <v>204</v>
      </c>
      <c r="AY197" s="14" t="s">
        <v>196</v>
      </c>
      <c r="BE197" s="172">
        <f t="shared" si="34"/>
        <v>0</v>
      </c>
      <c r="BF197" s="172">
        <f t="shared" si="35"/>
        <v>0</v>
      </c>
      <c r="BG197" s="172">
        <f t="shared" si="36"/>
        <v>0</v>
      </c>
      <c r="BH197" s="172">
        <f t="shared" si="37"/>
        <v>0</v>
      </c>
      <c r="BI197" s="172">
        <f t="shared" si="38"/>
        <v>0</v>
      </c>
      <c r="BJ197" s="14" t="s">
        <v>204</v>
      </c>
      <c r="BK197" s="172">
        <f t="shared" si="39"/>
        <v>0</v>
      </c>
      <c r="BL197" s="14" t="s">
        <v>203</v>
      </c>
      <c r="BM197" s="171" t="s">
        <v>2247</v>
      </c>
    </row>
    <row r="198" spans="1:65" s="2" customFormat="1" ht="16.5" customHeight="1">
      <c r="A198" s="29"/>
      <c r="B198" s="158"/>
      <c r="C198" s="159" t="s">
        <v>413</v>
      </c>
      <c r="D198" s="159" t="s">
        <v>199</v>
      </c>
      <c r="E198" s="160" t="s">
        <v>550</v>
      </c>
      <c r="F198" s="161" t="s">
        <v>551</v>
      </c>
      <c r="G198" s="162" t="s">
        <v>208</v>
      </c>
      <c r="H198" s="163">
        <v>15855.12</v>
      </c>
      <c r="I198" s="164"/>
      <c r="J198" s="165">
        <f t="shared" si="30"/>
        <v>0</v>
      </c>
      <c r="K198" s="166"/>
      <c r="L198" s="30"/>
      <c r="M198" s="167" t="s">
        <v>1</v>
      </c>
      <c r="N198" s="168" t="s">
        <v>45</v>
      </c>
      <c r="O198" s="55"/>
      <c r="P198" s="169">
        <f t="shared" si="31"/>
        <v>0</v>
      </c>
      <c r="Q198" s="169">
        <v>0</v>
      </c>
      <c r="R198" s="169">
        <f t="shared" si="32"/>
        <v>0</v>
      </c>
      <c r="S198" s="169">
        <v>0</v>
      </c>
      <c r="T198" s="170">
        <f t="shared" si="3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71" t="s">
        <v>203</v>
      </c>
      <c r="AT198" s="171" t="s">
        <v>199</v>
      </c>
      <c r="AU198" s="171" t="s">
        <v>204</v>
      </c>
      <c r="AY198" s="14" t="s">
        <v>196</v>
      </c>
      <c r="BE198" s="172">
        <f t="shared" si="34"/>
        <v>0</v>
      </c>
      <c r="BF198" s="172">
        <f t="shared" si="35"/>
        <v>0</v>
      </c>
      <c r="BG198" s="172">
        <f t="shared" si="36"/>
        <v>0</v>
      </c>
      <c r="BH198" s="172">
        <f t="shared" si="37"/>
        <v>0</v>
      </c>
      <c r="BI198" s="172">
        <f t="shared" si="38"/>
        <v>0</v>
      </c>
      <c r="BJ198" s="14" t="s">
        <v>204</v>
      </c>
      <c r="BK198" s="172">
        <f t="shared" si="39"/>
        <v>0</v>
      </c>
      <c r="BL198" s="14" t="s">
        <v>203</v>
      </c>
      <c r="BM198" s="171" t="s">
        <v>2248</v>
      </c>
    </row>
    <row r="199" spans="1:65" s="2" customFormat="1" ht="16.5" customHeight="1">
      <c r="A199" s="29"/>
      <c r="B199" s="158"/>
      <c r="C199" s="159" t="s">
        <v>417</v>
      </c>
      <c r="D199" s="159" t="s">
        <v>199</v>
      </c>
      <c r="E199" s="160" t="s">
        <v>556</v>
      </c>
      <c r="F199" s="161" t="s">
        <v>557</v>
      </c>
      <c r="G199" s="162" t="s">
        <v>208</v>
      </c>
      <c r="H199" s="163">
        <v>396.37799999999999</v>
      </c>
      <c r="I199" s="164"/>
      <c r="J199" s="165">
        <f t="shared" si="30"/>
        <v>0</v>
      </c>
      <c r="K199" s="166"/>
      <c r="L199" s="30"/>
      <c r="M199" s="167" t="s">
        <v>1</v>
      </c>
      <c r="N199" s="168" t="s">
        <v>45</v>
      </c>
      <c r="O199" s="55"/>
      <c r="P199" s="169">
        <f t="shared" si="31"/>
        <v>0</v>
      </c>
      <c r="Q199" s="169">
        <v>0</v>
      </c>
      <c r="R199" s="169">
        <f t="shared" si="32"/>
        <v>0</v>
      </c>
      <c r="S199" s="169">
        <v>0</v>
      </c>
      <c r="T199" s="170">
        <f t="shared" si="3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71" t="s">
        <v>203</v>
      </c>
      <c r="AT199" s="171" t="s">
        <v>199</v>
      </c>
      <c r="AU199" s="171" t="s">
        <v>204</v>
      </c>
      <c r="AY199" s="14" t="s">
        <v>196</v>
      </c>
      <c r="BE199" s="172">
        <f t="shared" si="34"/>
        <v>0</v>
      </c>
      <c r="BF199" s="172">
        <f t="shared" si="35"/>
        <v>0</v>
      </c>
      <c r="BG199" s="172">
        <f t="shared" si="36"/>
        <v>0</v>
      </c>
      <c r="BH199" s="172">
        <f t="shared" si="37"/>
        <v>0</v>
      </c>
      <c r="BI199" s="172">
        <f t="shared" si="38"/>
        <v>0</v>
      </c>
      <c r="BJ199" s="14" t="s">
        <v>204</v>
      </c>
      <c r="BK199" s="172">
        <f t="shared" si="39"/>
        <v>0</v>
      </c>
      <c r="BL199" s="14" t="s">
        <v>203</v>
      </c>
      <c r="BM199" s="171" t="s">
        <v>2249</v>
      </c>
    </row>
    <row r="200" spans="1:65" s="2" customFormat="1" ht="16.5" customHeight="1">
      <c r="A200" s="29"/>
      <c r="B200" s="158"/>
      <c r="C200" s="159" t="s">
        <v>421</v>
      </c>
      <c r="D200" s="159" t="s">
        <v>199</v>
      </c>
      <c r="E200" s="160" t="s">
        <v>562</v>
      </c>
      <c r="F200" s="161" t="s">
        <v>563</v>
      </c>
      <c r="G200" s="162" t="s">
        <v>208</v>
      </c>
      <c r="H200" s="163">
        <v>58.137</v>
      </c>
      <c r="I200" s="164"/>
      <c r="J200" s="165">
        <f t="shared" si="30"/>
        <v>0</v>
      </c>
      <c r="K200" s="166"/>
      <c r="L200" s="30"/>
      <c r="M200" s="167" t="s">
        <v>1</v>
      </c>
      <c r="N200" s="168" t="s">
        <v>45</v>
      </c>
      <c r="O200" s="55"/>
      <c r="P200" s="169">
        <f t="shared" si="31"/>
        <v>0</v>
      </c>
      <c r="Q200" s="169">
        <v>1.2999999999999999E-4</v>
      </c>
      <c r="R200" s="169">
        <f t="shared" si="32"/>
        <v>7.557809999999999E-3</v>
      </c>
      <c r="S200" s="169">
        <v>0</v>
      </c>
      <c r="T200" s="170">
        <f t="shared" si="3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71" t="s">
        <v>203</v>
      </c>
      <c r="AT200" s="171" t="s">
        <v>199</v>
      </c>
      <c r="AU200" s="171" t="s">
        <v>204</v>
      </c>
      <c r="AY200" s="14" t="s">
        <v>196</v>
      </c>
      <c r="BE200" s="172">
        <f t="shared" si="34"/>
        <v>0</v>
      </c>
      <c r="BF200" s="172">
        <f t="shared" si="35"/>
        <v>0</v>
      </c>
      <c r="BG200" s="172">
        <f t="shared" si="36"/>
        <v>0</v>
      </c>
      <c r="BH200" s="172">
        <f t="shared" si="37"/>
        <v>0</v>
      </c>
      <c r="BI200" s="172">
        <f t="shared" si="38"/>
        <v>0</v>
      </c>
      <c r="BJ200" s="14" t="s">
        <v>204</v>
      </c>
      <c r="BK200" s="172">
        <f t="shared" si="39"/>
        <v>0</v>
      </c>
      <c r="BL200" s="14" t="s">
        <v>203</v>
      </c>
      <c r="BM200" s="171" t="s">
        <v>2250</v>
      </c>
    </row>
    <row r="201" spans="1:65" s="2" customFormat="1" ht="16.5" customHeight="1">
      <c r="A201" s="29"/>
      <c r="B201" s="158"/>
      <c r="C201" s="159" t="s">
        <v>425</v>
      </c>
      <c r="D201" s="159" t="s">
        <v>199</v>
      </c>
      <c r="E201" s="160" t="s">
        <v>578</v>
      </c>
      <c r="F201" s="161" t="s">
        <v>579</v>
      </c>
      <c r="G201" s="162" t="s">
        <v>208</v>
      </c>
      <c r="H201" s="163">
        <v>3.4780000000000002</v>
      </c>
      <c r="I201" s="164"/>
      <c r="J201" s="165">
        <f t="shared" si="30"/>
        <v>0</v>
      </c>
      <c r="K201" s="166"/>
      <c r="L201" s="30"/>
      <c r="M201" s="167" t="s">
        <v>1</v>
      </c>
      <c r="N201" s="168" t="s">
        <v>45</v>
      </c>
      <c r="O201" s="55"/>
      <c r="P201" s="169">
        <f t="shared" si="31"/>
        <v>0</v>
      </c>
      <c r="Q201" s="169">
        <v>2.0000000000000002E-5</v>
      </c>
      <c r="R201" s="169">
        <f t="shared" si="32"/>
        <v>6.9560000000000005E-5</v>
      </c>
      <c r="S201" s="169">
        <v>0</v>
      </c>
      <c r="T201" s="170">
        <f t="shared" si="3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71" t="s">
        <v>203</v>
      </c>
      <c r="AT201" s="171" t="s">
        <v>199</v>
      </c>
      <c r="AU201" s="171" t="s">
        <v>204</v>
      </c>
      <c r="AY201" s="14" t="s">
        <v>196</v>
      </c>
      <c r="BE201" s="172">
        <f t="shared" si="34"/>
        <v>0</v>
      </c>
      <c r="BF201" s="172">
        <f t="shared" si="35"/>
        <v>0</v>
      </c>
      <c r="BG201" s="172">
        <f t="shared" si="36"/>
        <v>0</v>
      </c>
      <c r="BH201" s="172">
        <f t="shared" si="37"/>
        <v>0</v>
      </c>
      <c r="BI201" s="172">
        <f t="shared" si="38"/>
        <v>0</v>
      </c>
      <c r="BJ201" s="14" t="s">
        <v>204</v>
      </c>
      <c r="BK201" s="172">
        <f t="shared" si="39"/>
        <v>0</v>
      </c>
      <c r="BL201" s="14" t="s">
        <v>203</v>
      </c>
      <c r="BM201" s="171" t="s">
        <v>2251</v>
      </c>
    </row>
    <row r="202" spans="1:65" s="2" customFormat="1" ht="16.5" customHeight="1">
      <c r="A202" s="29"/>
      <c r="B202" s="158"/>
      <c r="C202" s="159" t="s">
        <v>427</v>
      </c>
      <c r="D202" s="159" t="s">
        <v>199</v>
      </c>
      <c r="E202" s="160" t="s">
        <v>582</v>
      </c>
      <c r="F202" s="161" t="s">
        <v>583</v>
      </c>
      <c r="G202" s="162" t="s">
        <v>208</v>
      </c>
      <c r="H202" s="163">
        <v>37.558</v>
      </c>
      <c r="I202" s="164"/>
      <c r="J202" s="165">
        <f t="shared" si="30"/>
        <v>0</v>
      </c>
      <c r="K202" s="166"/>
      <c r="L202" s="30"/>
      <c r="M202" s="167" t="s">
        <v>1</v>
      </c>
      <c r="N202" s="168" t="s">
        <v>45</v>
      </c>
      <c r="O202" s="55"/>
      <c r="P202" s="169">
        <f t="shared" si="31"/>
        <v>0</v>
      </c>
      <c r="Q202" s="169">
        <v>2.0000000000000002E-5</v>
      </c>
      <c r="R202" s="169">
        <f t="shared" si="32"/>
        <v>7.5116000000000007E-4</v>
      </c>
      <c r="S202" s="169">
        <v>0</v>
      </c>
      <c r="T202" s="170">
        <f t="shared" si="3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71" t="s">
        <v>203</v>
      </c>
      <c r="AT202" s="171" t="s">
        <v>199</v>
      </c>
      <c r="AU202" s="171" t="s">
        <v>204</v>
      </c>
      <c r="AY202" s="14" t="s">
        <v>196</v>
      </c>
      <c r="BE202" s="172">
        <f t="shared" si="34"/>
        <v>0</v>
      </c>
      <c r="BF202" s="172">
        <f t="shared" si="35"/>
        <v>0</v>
      </c>
      <c r="BG202" s="172">
        <f t="shared" si="36"/>
        <v>0</v>
      </c>
      <c r="BH202" s="172">
        <f t="shared" si="37"/>
        <v>0</v>
      </c>
      <c r="BI202" s="172">
        <f t="shared" si="38"/>
        <v>0</v>
      </c>
      <c r="BJ202" s="14" t="s">
        <v>204</v>
      </c>
      <c r="BK202" s="172">
        <f t="shared" si="39"/>
        <v>0</v>
      </c>
      <c r="BL202" s="14" t="s">
        <v>203</v>
      </c>
      <c r="BM202" s="171" t="s">
        <v>2252</v>
      </c>
    </row>
    <row r="203" spans="1:65" s="2" customFormat="1" ht="16.5" customHeight="1">
      <c r="A203" s="29"/>
      <c r="B203" s="158"/>
      <c r="C203" s="159" t="s">
        <v>431</v>
      </c>
      <c r="D203" s="159" t="s">
        <v>199</v>
      </c>
      <c r="E203" s="160" t="s">
        <v>1652</v>
      </c>
      <c r="F203" s="161" t="s">
        <v>1653</v>
      </c>
      <c r="G203" s="162" t="s">
        <v>208</v>
      </c>
      <c r="H203" s="163">
        <v>1.5760000000000001</v>
      </c>
      <c r="I203" s="164"/>
      <c r="J203" s="165">
        <f t="shared" si="30"/>
        <v>0</v>
      </c>
      <c r="K203" s="166"/>
      <c r="L203" s="30"/>
      <c r="M203" s="167" t="s">
        <v>1</v>
      </c>
      <c r="N203" s="168" t="s">
        <v>45</v>
      </c>
      <c r="O203" s="55"/>
      <c r="P203" s="169">
        <f t="shared" si="31"/>
        <v>0</v>
      </c>
      <c r="Q203" s="169">
        <v>1.0000000000000001E-5</v>
      </c>
      <c r="R203" s="169">
        <f t="shared" si="32"/>
        <v>1.5760000000000002E-5</v>
      </c>
      <c r="S203" s="169">
        <v>0</v>
      </c>
      <c r="T203" s="170">
        <f t="shared" si="3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71" t="s">
        <v>203</v>
      </c>
      <c r="AT203" s="171" t="s">
        <v>199</v>
      </c>
      <c r="AU203" s="171" t="s">
        <v>204</v>
      </c>
      <c r="AY203" s="14" t="s">
        <v>196</v>
      </c>
      <c r="BE203" s="172">
        <f t="shared" si="34"/>
        <v>0</v>
      </c>
      <c r="BF203" s="172">
        <f t="shared" si="35"/>
        <v>0</v>
      </c>
      <c r="BG203" s="172">
        <f t="shared" si="36"/>
        <v>0</v>
      </c>
      <c r="BH203" s="172">
        <f t="shared" si="37"/>
        <v>0</v>
      </c>
      <c r="BI203" s="172">
        <f t="shared" si="38"/>
        <v>0</v>
      </c>
      <c r="BJ203" s="14" t="s">
        <v>204</v>
      </c>
      <c r="BK203" s="172">
        <f t="shared" si="39"/>
        <v>0</v>
      </c>
      <c r="BL203" s="14" t="s">
        <v>203</v>
      </c>
      <c r="BM203" s="171" t="s">
        <v>2253</v>
      </c>
    </row>
    <row r="204" spans="1:65" s="2" customFormat="1" ht="16.5" customHeight="1">
      <c r="A204" s="29"/>
      <c r="B204" s="158"/>
      <c r="C204" s="159" t="s">
        <v>435</v>
      </c>
      <c r="D204" s="159" t="s">
        <v>199</v>
      </c>
      <c r="E204" s="160" t="s">
        <v>1655</v>
      </c>
      <c r="F204" s="161" t="s">
        <v>1656</v>
      </c>
      <c r="G204" s="162" t="s">
        <v>208</v>
      </c>
      <c r="H204" s="163">
        <v>3.0750000000000002</v>
      </c>
      <c r="I204" s="164"/>
      <c r="J204" s="165">
        <f t="shared" si="30"/>
        <v>0</v>
      </c>
      <c r="K204" s="166"/>
      <c r="L204" s="30"/>
      <c r="M204" s="167" t="s">
        <v>1</v>
      </c>
      <c r="N204" s="168" t="s">
        <v>45</v>
      </c>
      <c r="O204" s="55"/>
      <c r="P204" s="169">
        <f t="shared" si="31"/>
        <v>0</v>
      </c>
      <c r="Q204" s="169">
        <v>1.0000000000000001E-5</v>
      </c>
      <c r="R204" s="169">
        <f t="shared" si="32"/>
        <v>3.0750000000000002E-5</v>
      </c>
      <c r="S204" s="169">
        <v>0</v>
      </c>
      <c r="T204" s="170">
        <f t="shared" si="3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71" t="s">
        <v>203</v>
      </c>
      <c r="AT204" s="171" t="s">
        <v>199</v>
      </c>
      <c r="AU204" s="171" t="s">
        <v>204</v>
      </c>
      <c r="AY204" s="14" t="s">
        <v>196</v>
      </c>
      <c r="BE204" s="172">
        <f t="shared" si="34"/>
        <v>0</v>
      </c>
      <c r="BF204" s="172">
        <f t="shared" si="35"/>
        <v>0</v>
      </c>
      <c r="BG204" s="172">
        <f t="shared" si="36"/>
        <v>0</v>
      </c>
      <c r="BH204" s="172">
        <f t="shared" si="37"/>
        <v>0</v>
      </c>
      <c r="BI204" s="172">
        <f t="shared" si="38"/>
        <v>0</v>
      </c>
      <c r="BJ204" s="14" t="s">
        <v>204</v>
      </c>
      <c r="BK204" s="172">
        <f t="shared" si="39"/>
        <v>0</v>
      </c>
      <c r="BL204" s="14" t="s">
        <v>203</v>
      </c>
      <c r="BM204" s="171" t="s">
        <v>2254</v>
      </c>
    </row>
    <row r="205" spans="1:65" s="2" customFormat="1" ht="16.5" customHeight="1">
      <c r="A205" s="29"/>
      <c r="B205" s="158"/>
      <c r="C205" s="159" t="s">
        <v>439</v>
      </c>
      <c r="D205" s="159" t="s">
        <v>199</v>
      </c>
      <c r="E205" s="160" t="s">
        <v>2255</v>
      </c>
      <c r="F205" s="161" t="s">
        <v>2256</v>
      </c>
      <c r="G205" s="162" t="s">
        <v>208</v>
      </c>
      <c r="H205" s="163">
        <v>64.08</v>
      </c>
      <c r="I205" s="164"/>
      <c r="J205" s="165">
        <f t="shared" si="30"/>
        <v>0</v>
      </c>
      <c r="K205" s="166"/>
      <c r="L205" s="30"/>
      <c r="M205" s="167" t="s">
        <v>1</v>
      </c>
      <c r="N205" s="168" t="s">
        <v>45</v>
      </c>
      <c r="O205" s="55"/>
      <c r="P205" s="169">
        <f t="shared" si="31"/>
        <v>0</v>
      </c>
      <c r="Q205" s="169">
        <v>1.0000000000000001E-5</v>
      </c>
      <c r="R205" s="169">
        <f t="shared" si="32"/>
        <v>6.4080000000000007E-4</v>
      </c>
      <c r="S205" s="169">
        <v>0</v>
      </c>
      <c r="T205" s="170">
        <f t="shared" si="3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71" t="s">
        <v>203</v>
      </c>
      <c r="AT205" s="171" t="s">
        <v>199</v>
      </c>
      <c r="AU205" s="171" t="s">
        <v>204</v>
      </c>
      <c r="AY205" s="14" t="s">
        <v>196</v>
      </c>
      <c r="BE205" s="172">
        <f t="shared" si="34"/>
        <v>0</v>
      </c>
      <c r="BF205" s="172">
        <f t="shared" si="35"/>
        <v>0</v>
      </c>
      <c r="BG205" s="172">
        <f t="shared" si="36"/>
        <v>0</v>
      </c>
      <c r="BH205" s="172">
        <f t="shared" si="37"/>
        <v>0</v>
      </c>
      <c r="BI205" s="172">
        <f t="shared" si="38"/>
        <v>0</v>
      </c>
      <c r="BJ205" s="14" t="s">
        <v>204</v>
      </c>
      <c r="BK205" s="172">
        <f t="shared" si="39"/>
        <v>0</v>
      </c>
      <c r="BL205" s="14" t="s">
        <v>203</v>
      </c>
      <c r="BM205" s="171" t="s">
        <v>2257</v>
      </c>
    </row>
    <row r="206" spans="1:65" s="2" customFormat="1" ht="16.5" customHeight="1">
      <c r="A206" s="29"/>
      <c r="B206" s="158"/>
      <c r="C206" s="159" t="s">
        <v>443</v>
      </c>
      <c r="D206" s="159" t="s">
        <v>199</v>
      </c>
      <c r="E206" s="160" t="s">
        <v>2258</v>
      </c>
      <c r="F206" s="161" t="s">
        <v>2259</v>
      </c>
      <c r="G206" s="162" t="s">
        <v>208</v>
      </c>
      <c r="H206" s="163">
        <v>15.922000000000001</v>
      </c>
      <c r="I206" s="164"/>
      <c r="J206" s="165">
        <f t="shared" si="30"/>
        <v>0</v>
      </c>
      <c r="K206" s="166"/>
      <c r="L206" s="30"/>
      <c r="M206" s="167" t="s">
        <v>1</v>
      </c>
      <c r="N206" s="168" t="s">
        <v>45</v>
      </c>
      <c r="O206" s="55"/>
      <c r="P206" s="169">
        <f t="shared" si="31"/>
        <v>0</v>
      </c>
      <c r="Q206" s="169">
        <v>0</v>
      </c>
      <c r="R206" s="169">
        <f t="shared" si="32"/>
        <v>0</v>
      </c>
      <c r="S206" s="169">
        <v>0.13100000000000001</v>
      </c>
      <c r="T206" s="170">
        <f t="shared" si="33"/>
        <v>2.085782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71" t="s">
        <v>203</v>
      </c>
      <c r="AT206" s="171" t="s">
        <v>199</v>
      </c>
      <c r="AU206" s="171" t="s">
        <v>204</v>
      </c>
      <c r="AY206" s="14" t="s">
        <v>196</v>
      </c>
      <c r="BE206" s="172">
        <f t="shared" si="34"/>
        <v>0</v>
      </c>
      <c r="BF206" s="172">
        <f t="shared" si="35"/>
        <v>0</v>
      </c>
      <c r="BG206" s="172">
        <f t="shared" si="36"/>
        <v>0</v>
      </c>
      <c r="BH206" s="172">
        <f t="shared" si="37"/>
        <v>0</v>
      </c>
      <c r="BI206" s="172">
        <f t="shared" si="38"/>
        <v>0</v>
      </c>
      <c r="BJ206" s="14" t="s">
        <v>204</v>
      </c>
      <c r="BK206" s="172">
        <f t="shared" si="39"/>
        <v>0</v>
      </c>
      <c r="BL206" s="14" t="s">
        <v>203</v>
      </c>
      <c r="BM206" s="171" t="s">
        <v>2260</v>
      </c>
    </row>
    <row r="207" spans="1:65" s="2" customFormat="1" ht="16.5" customHeight="1">
      <c r="A207" s="29"/>
      <c r="B207" s="158"/>
      <c r="C207" s="159" t="s">
        <v>445</v>
      </c>
      <c r="D207" s="159" t="s">
        <v>199</v>
      </c>
      <c r="E207" s="160" t="s">
        <v>2261</v>
      </c>
      <c r="F207" s="161" t="s">
        <v>2262</v>
      </c>
      <c r="G207" s="162" t="s">
        <v>208</v>
      </c>
      <c r="H207" s="163">
        <v>11.944000000000001</v>
      </c>
      <c r="I207" s="164"/>
      <c r="J207" s="165">
        <f t="shared" si="30"/>
        <v>0</v>
      </c>
      <c r="K207" s="166"/>
      <c r="L207" s="30"/>
      <c r="M207" s="167" t="s">
        <v>1</v>
      </c>
      <c r="N207" s="168" t="s">
        <v>45</v>
      </c>
      <c r="O207" s="55"/>
      <c r="P207" s="169">
        <f t="shared" si="31"/>
        <v>0</v>
      </c>
      <c r="Q207" s="169">
        <v>0</v>
      </c>
      <c r="R207" s="169">
        <f t="shared" si="32"/>
        <v>0</v>
      </c>
      <c r="S207" s="169">
        <v>0.26100000000000001</v>
      </c>
      <c r="T207" s="170">
        <f t="shared" si="33"/>
        <v>3.1173840000000004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71" t="s">
        <v>203</v>
      </c>
      <c r="AT207" s="171" t="s">
        <v>199</v>
      </c>
      <c r="AU207" s="171" t="s">
        <v>204</v>
      </c>
      <c r="AY207" s="14" t="s">
        <v>196</v>
      </c>
      <c r="BE207" s="172">
        <f t="shared" si="34"/>
        <v>0</v>
      </c>
      <c r="BF207" s="172">
        <f t="shared" si="35"/>
        <v>0</v>
      </c>
      <c r="BG207" s="172">
        <f t="shared" si="36"/>
        <v>0</v>
      </c>
      <c r="BH207" s="172">
        <f t="shared" si="37"/>
        <v>0</v>
      </c>
      <c r="BI207" s="172">
        <f t="shared" si="38"/>
        <v>0</v>
      </c>
      <c r="BJ207" s="14" t="s">
        <v>204</v>
      </c>
      <c r="BK207" s="172">
        <f t="shared" si="39"/>
        <v>0</v>
      </c>
      <c r="BL207" s="14" t="s">
        <v>203</v>
      </c>
      <c r="BM207" s="171" t="s">
        <v>2263</v>
      </c>
    </row>
    <row r="208" spans="1:65" s="2" customFormat="1" ht="16.5" customHeight="1">
      <c r="A208" s="29"/>
      <c r="B208" s="158"/>
      <c r="C208" s="159" t="s">
        <v>447</v>
      </c>
      <c r="D208" s="159" t="s">
        <v>199</v>
      </c>
      <c r="E208" s="160" t="s">
        <v>1685</v>
      </c>
      <c r="F208" s="161" t="s">
        <v>1686</v>
      </c>
      <c r="G208" s="162" t="s">
        <v>202</v>
      </c>
      <c r="H208" s="163">
        <v>20.962</v>
      </c>
      <c r="I208" s="164"/>
      <c r="J208" s="165">
        <f t="shared" si="30"/>
        <v>0</v>
      </c>
      <c r="K208" s="166"/>
      <c r="L208" s="30"/>
      <c r="M208" s="167" t="s">
        <v>1</v>
      </c>
      <c r="N208" s="168" t="s">
        <v>45</v>
      </c>
      <c r="O208" s="55"/>
      <c r="P208" s="169">
        <f t="shared" si="31"/>
        <v>0</v>
      </c>
      <c r="Q208" s="169">
        <v>0</v>
      </c>
      <c r="R208" s="169">
        <f t="shared" si="32"/>
        <v>0</v>
      </c>
      <c r="S208" s="169">
        <v>1.8</v>
      </c>
      <c r="T208" s="170">
        <f t="shared" si="33"/>
        <v>37.7316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71" t="s">
        <v>203</v>
      </c>
      <c r="AT208" s="171" t="s">
        <v>199</v>
      </c>
      <c r="AU208" s="171" t="s">
        <v>204</v>
      </c>
      <c r="AY208" s="14" t="s">
        <v>196</v>
      </c>
      <c r="BE208" s="172">
        <f t="shared" si="34"/>
        <v>0</v>
      </c>
      <c r="BF208" s="172">
        <f t="shared" si="35"/>
        <v>0</v>
      </c>
      <c r="BG208" s="172">
        <f t="shared" si="36"/>
        <v>0</v>
      </c>
      <c r="BH208" s="172">
        <f t="shared" si="37"/>
        <v>0</v>
      </c>
      <c r="BI208" s="172">
        <f t="shared" si="38"/>
        <v>0</v>
      </c>
      <c r="BJ208" s="14" t="s">
        <v>204</v>
      </c>
      <c r="BK208" s="172">
        <f t="shared" si="39"/>
        <v>0</v>
      </c>
      <c r="BL208" s="14" t="s">
        <v>203</v>
      </c>
      <c r="BM208" s="171" t="s">
        <v>2264</v>
      </c>
    </row>
    <row r="209" spans="1:65" s="2" customFormat="1" ht="16.5" customHeight="1">
      <c r="A209" s="29"/>
      <c r="B209" s="158"/>
      <c r="C209" s="159" t="s">
        <v>451</v>
      </c>
      <c r="D209" s="159" t="s">
        <v>199</v>
      </c>
      <c r="E209" s="160" t="s">
        <v>1688</v>
      </c>
      <c r="F209" s="161" t="s">
        <v>1689</v>
      </c>
      <c r="G209" s="162" t="s">
        <v>202</v>
      </c>
      <c r="H209" s="163">
        <v>2.73</v>
      </c>
      <c r="I209" s="164"/>
      <c r="J209" s="165">
        <f t="shared" si="30"/>
        <v>0</v>
      </c>
      <c r="K209" s="166"/>
      <c r="L209" s="30"/>
      <c r="M209" s="167" t="s">
        <v>1</v>
      </c>
      <c r="N209" s="168" t="s">
        <v>45</v>
      </c>
      <c r="O209" s="55"/>
      <c r="P209" s="169">
        <f t="shared" si="31"/>
        <v>0</v>
      </c>
      <c r="Q209" s="169">
        <v>0</v>
      </c>
      <c r="R209" s="169">
        <f t="shared" si="32"/>
        <v>0</v>
      </c>
      <c r="S209" s="169">
        <v>1.95</v>
      </c>
      <c r="T209" s="170">
        <f t="shared" si="33"/>
        <v>5.3235000000000001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71" t="s">
        <v>203</v>
      </c>
      <c r="AT209" s="171" t="s">
        <v>199</v>
      </c>
      <c r="AU209" s="171" t="s">
        <v>204</v>
      </c>
      <c r="AY209" s="14" t="s">
        <v>196</v>
      </c>
      <c r="BE209" s="172">
        <f t="shared" si="34"/>
        <v>0</v>
      </c>
      <c r="BF209" s="172">
        <f t="shared" si="35"/>
        <v>0</v>
      </c>
      <c r="BG209" s="172">
        <f t="shared" si="36"/>
        <v>0</v>
      </c>
      <c r="BH209" s="172">
        <f t="shared" si="37"/>
        <v>0</v>
      </c>
      <c r="BI209" s="172">
        <f t="shared" si="38"/>
        <v>0</v>
      </c>
      <c r="BJ209" s="14" t="s">
        <v>204</v>
      </c>
      <c r="BK209" s="172">
        <f t="shared" si="39"/>
        <v>0</v>
      </c>
      <c r="BL209" s="14" t="s">
        <v>203</v>
      </c>
      <c r="BM209" s="171" t="s">
        <v>2265</v>
      </c>
    </row>
    <row r="210" spans="1:65" s="2" customFormat="1" ht="16.5" customHeight="1">
      <c r="A210" s="29"/>
      <c r="B210" s="158"/>
      <c r="C210" s="159" t="s">
        <v>455</v>
      </c>
      <c r="D210" s="159" t="s">
        <v>199</v>
      </c>
      <c r="E210" s="160" t="s">
        <v>2266</v>
      </c>
      <c r="F210" s="161" t="s">
        <v>2267</v>
      </c>
      <c r="G210" s="162" t="s">
        <v>208</v>
      </c>
      <c r="H210" s="163">
        <v>17.579999999999998</v>
      </c>
      <c r="I210" s="164"/>
      <c r="J210" s="165">
        <f t="shared" si="30"/>
        <v>0</v>
      </c>
      <c r="K210" s="166"/>
      <c r="L210" s="30"/>
      <c r="M210" s="167" t="s">
        <v>1</v>
      </c>
      <c r="N210" s="168" t="s">
        <v>45</v>
      </c>
      <c r="O210" s="55"/>
      <c r="P210" s="169">
        <f t="shared" si="31"/>
        <v>0</v>
      </c>
      <c r="Q210" s="169">
        <v>0</v>
      </c>
      <c r="R210" s="169">
        <f t="shared" si="32"/>
        <v>0</v>
      </c>
      <c r="S210" s="169">
        <v>5.5E-2</v>
      </c>
      <c r="T210" s="170">
        <f t="shared" si="33"/>
        <v>0.96689999999999987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71" t="s">
        <v>203</v>
      </c>
      <c r="AT210" s="171" t="s">
        <v>199</v>
      </c>
      <c r="AU210" s="171" t="s">
        <v>204</v>
      </c>
      <c r="AY210" s="14" t="s">
        <v>196</v>
      </c>
      <c r="BE210" s="172">
        <f t="shared" si="34"/>
        <v>0</v>
      </c>
      <c r="BF210" s="172">
        <f t="shared" si="35"/>
        <v>0</v>
      </c>
      <c r="BG210" s="172">
        <f t="shared" si="36"/>
        <v>0</v>
      </c>
      <c r="BH210" s="172">
        <f t="shared" si="37"/>
        <v>0</v>
      </c>
      <c r="BI210" s="172">
        <f t="shared" si="38"/>
        <v>0</v>
      </c>
      <c r="BJ210" s="14" t="s">
        <v>204</v>
      </c>
      <c r="BK210" s="172">
        <f t="shared" si="39"/>
        <v>0</v>
      </c>
      <c r="BL210" s="14" t="s">
        <v>203</v>
      </c>
      <c r="BM210" s="171" t="s">
        <v>2268</v>
      </c>
    </row>
    <row r="211" spans="1:65" s="2" customFormat="1" ht="16.5" customHeight="1">
      <c r="A211" s="29"/>
      <c r="B211" s="158"/>
      <c r="C211" s="159" t="s">
        <v>459</v>
      </c>
      <c r="D211" s="159" t="s">
        <v>199</v>
      </c>
      <c r="E211" s="160" t="s">
        <v>1700</v>
      </c>
      <c r="F211" s="161" t="s">
        <v>1701</v>
      </c>
      <c r="G211" s="162" t="s">
        <v>208</v>
      </c>
      <c r="H211" s="163">
        <v>1.92</v>
      </c>
      <c r="I211" s="164"/>
      <c r="J211" s="165">
        <f t="shared" si="30"/>
        <v>0</v>
      </c>
      <c r="K211" s="166"/>
      <c r="L211" s="30"/>
      <c r="M211" s="167" t="s">
        <v>1</v>
      </c>
      <c r="N211" s="168" t="s">
        <v>45</v>
      </c>
      <c r="O211" s="55"/>
      <c r="P211" s="169">
        <f t="shared" si="31"/>
        <v>0</v>
      </c>
      <c r="Q211" s="169">
        <v>0</v>
      </c>
      <c r="R211" s="169">
        <f t="shared" si="32"/>
        <v>0</v>
      </c>
      <c r="S211" s="169">
        <v>3.7999999999999999E-2</v>
      </c>
      <c r="T211" s="170">
        <f t="shared" si="33"/>
        <v>7.2959999999999997E-2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71" t="s">
        <v>203</v>
      </c>
      <c r="AT211" s="171" t="s">
        <v>199</v>
      </c>
      <c r="AU211" s="171" t="s">
        <v>204</v>
      </c>
      <c r="AY211" s="14" t="s">
        <v>196</v>
      </c>
      <c r="BE211" s="172">
        <f t="shared" si="34"/>
        <v>0</v>
      </c>
      <c r="BF211" s="172">
        <f t="shared" si="35"/>
        <v>0</v>
      </c>
      <c r="BG211" s="172">
        <f t="shared" si="36"/>
        <v>0</v>
      </c>
      <c r="BH211" s="172">
        <f t="shared" si="37"/>
        <v>0</v>
      </c>
      <c r="BI211" s="172">
        <f t="shared" si="38"/>
        <v>0</v>
      </c>
      <c r="BJ211" s="14" t="s">
        <v>204</v>
      </c>
      <c r="BK211" s="172">
        <f t="shared" si="39"/>
        <v>0</v>
      </c>
      <c r="BL211" s="14" t="s">
        <v>203</v>
      </c>
      <c r="BM211" s="171" t="s">
        <v>2269</v>
      </c>
    </row>
    <row r="212" spans="1:65" s="2" customFormat="1" ht="16.5" customHeight="1">
      <c r="A212" s="29"/>
      <c r="B212" s="158"/>
      <c r="C212" s="159" t="s">
        <v>461</v>
      </c>
      <c r="D212" s="159" t="s">
        <v>199</v>
      </c>
      <c r="E212" s="160" t="s">
        <v>2270</v>
      </c>
      <c r="F212" s="161" t="s">
        <v>2271</v>
      </c>
      <c r="G212" s="162" t="s">
        <v>208</v>
      </c>
      <c r="H212" s="163">
        <v>8.64</v>
      </c>
      <c r="I212" s="164"/>
      <c r="J212" s="165">
        <f t="shared" si="30"/>
        <v>0</v>
      </c>
      <c r="K212" s="166"/>
      <c r="L212" s="30"/>
      <c r="M212" s="167" t="s">
        <v>1</v>
      </c>
      <c r="N212" s="168" t="s">
        <v>45</v>
      </c>
      <c r="O212" s="55"/>
      <c r="P212" s="169">
        <f t="shared" si="31"/>
        <v>0</v>
      </c>
      <c r="Q212" s="169">
        <v>0</v>
      </c>
      <c r="R212" s="169">
        <f t="shared" si="32"/>
        <v>0</v>
      </c>
      <c r="S212" s="169">
        <v>3.4000000000000002E-2</v>
      </c>
      <c r="T212" s="170">
        <f t="shared" si="33"/>
        <v>0.29376000000000002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71" t="s">
        <v>203</v>
      </c>
      <c r="AT212" s="171" t="s">
        <v>199</v>
      </c>
      <c r="AU212" s="171" t="s">
        <v>204</v>
      </c>
      <c r="AY212" s="14" t="s">
        <v>196</v>
      </c>
      <c r="BE212" s="172">
        <f t="shared" si="34"/>
        <v>0</v>
      </c>
      <c r="BF212" s="172">
        <f t="shared" si="35"/>
        <v>0</v>
      </c>
      <c r="BG212" s="172">
        <f t="shared" si="36"/>
        <v>0</v>
      </c>
      <c r="BH212" s="172">
        <f t="shared" si="37"/>
        <v>0</v>
      </c>
      <c r="BI212" s="172">
        <f t="shared" si="38"/>
        <v>0</v>
      </c>
      <c r="BJ212" s="14" t="s">
        <v>204</v>
      </c>
      <c r="BK212" s="172">
        <f t="shared" si="39"/>
        <v>0</v>
      </c>
      <c r="BL212" s="14" t="s">
        <v>203</v>
      </c>
      <c r="BM212" s="171" t="s">
        <v>2272</v>
      </c>
    </row>
    <row r="213" spans="1:65" s="2" customFormat="1" ht="16.5" customHeight="1">
      <c r="A213" s="29"/>
      <c r="B213" s="158"/>
      <c r="C213" s="159" t="s">
        <v>465</v>
      </c>
      <c r="D213" s="159" t="s">
        <v>199</v>
      </c>
      <c r="E213" s="160" t="s">
        <v>653</v>
      </c>
      <c r="F213" s="161" t="s">
        <v>654</v>
      </c>
      <c r="G213" s="162" t="s">
        <v>208</v>
      </c>
      <c r="H213" s="163">
        <v>7.88</v>
      </c>
      <c r="I213" s="164"/>
      <c r="J213" s="165">
        <f t="shared" si="30"/>
        <v>0</v>
      </c>
      <c r="K213" s="166"/>
      <c r="L213" s="30"/>
      <c r="M213" s="167" t="s">
        <v>1</v>
      </c>
      <c r="N213" s="168" t="s">
        <v>45</v>
      </c>
      <c r="O213" s="55"/>
      <c r="P213" s="169">
        <f t="shared" si="31"/>
        <v>0</v>
      </c>
      <c r="Q213" s="169">
        <v>0</v>
      </c>
      <c r="R213" s="169">
        <f t="shared" si="32"/>
        <v>0</v>
      </c>
      <c r="S213" s="169">
        <v>7.5999999999999998E-2</v>
      </c>
      <c r="T213" s="170">
        <f t="shared" si="33"/>
        <v>0.59887999999999997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71" t="s">
        <v>203</v>
      </c>
      <c r="AT213" s="171" t="s">
        <v>199</v>
      </c>
      <c r="AU213" s="171" t="s">
        <v>204</v>
      </c>
      <c r="AY213" s="14" t="s">
        <v>196</v>
      </c>
      <c r="BE213" s="172">
        <f t="shared" si="34"/>
        <v>0</v>
      </c>
      <c r="BF213" s="172">
        <f t="shared" si="35"/>
        <v>0</v>
      </c>
      <c r="BG213" s="172">
        <f t="shared" si="36"/>
        <v>0</v>
      </c>
      <c r="BH213" s="172">
        <f t="shared" si="37"/>
        <v>0</v>
      </c>
      <c r="BI213" s="172">
        <f t="shared" si="38"/>
        <v>0</v>
      </c>
      <c r="BJ213" s="14" t="s">
        <v>204</v>
      </c>
      <c r="BK213" s="172">
        <f t="shared" si="39"/>
        <v>0</v>
      </c>
      <c r="BL213" s="14" t="s">
        <v>203</v>
      </c>
      <c r="BM213" s="171" t="s">
        <v>2273</v>
      </c>
    </row>
    <row r="214" spans="1:65" s="2" customFormat="1" ht="16.5" customHeight="1">
      <c r="A214" s="29"/>
      <c r="B214" s="158"/>
      <c r="C214" s="159" t="s">
        <v>469</v>
      </c>
      <c r="D214" s="159" t="s">
        <v>199</v>
      </c>
      <c r="E214" s="160" t="s">
        <v>1336</v>
      </c>
      <c r="F214" s="161" t="s">
        <v>1337</v>
      </c>
      <c r="G214" s="162" t="s">
        <v>222</v>
      </c>
      <c r="H214" s="163">
        <v>90</v>
      </c>
      <c r="I214" s="164"/>
      <c r="J214" s="165">
        <f t="shared" si="30"/>
        <v>0</v>
      </c>
      <c r="K214" s="166"/>
      <c r="L214" s="30"/>
      <c r="M214" s="167" t="s">
        <v>1</v>
      </c>
      <c r="N214" s="168" t="s">
        <v>45</v>
      </c>
      <c r="O214" s="55"/>
      <c r="P214" s="169">
        <f t="shared" si="31"/>
        <v>0</v>
      </c>
      <c r="Q214" s="169">
        <v>0</v>
      </c>
      <c r="R214" s="169">
        <f t="shared" si="32"/>
        <v>0</v>
      </c>
      <c r="S214" s="169">
        <v>3.6999999999999998E-2</v>
      </c>
      <c r="T214" s="170">
        <f t="shared" si="33"/>
        <v>3.3299999999999996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71" t="s">
        <v>203</v>
      </c>
      <c r="AT214" s="171" t="s">
        <v>199</v>
      </c>
      <c r="AU214" s="171" t="s">
        <v>204</v>
      </c>
      <c r="AY214" s="14" t="s">
        <v>196</v>
      </c>
      <c r="BE214" s="172">
        <f t="shared" si="34"/>
        <v>0</v>
      </c>
      <c r="BF214" s="172">
        <f t="shared" si="35"/>
        <v>0</v>
      </c>
      <c r="BG214" s="172">
        <f t="shared" si="36"/>
        <v>0</v>
      </c>
      <c r="BH214" s="172">
        <f t="shared" si="37"/>
        <v>0</v>
      </c>
      <c r="BI214" s="172">
        <f t="shared" si="38"/>
        <v>0</v>
      </c>
      <c r="BJ214" s="14" t="s">
        <v>204</v>
      </c>
      <c r="BK214" s="172">
        <f t="shared" si="39"/>
        <v>0</v>
      </c>
      <c r="BL214" s="14" t="s">
        <v>203</v>
      </c>
      <c r="BM214" s="171" t="s">
        <v>1338</v>
      </c>
    </row>
    <row r="215" spans="1:65" s="2" customFormat="1" ht="16.5" customHeight="1">
      <c r="A215" s="29"/>
      <c r="B215" s="158"/>
      <c r="C215" s="159" t="s">
        <v>473</v>
      </c>
      <c r="D215" s="159" t="s">
        <v>199</v>
      </c>
      <c r="E215" s="160" t="s">
        <v>1339</v>
      </c>
      <c r="F215" s="161" t="s">
        <v>1340</v>
      </c>
      <c r="G215" s="162" t="s">
        <v>512</v>
      </c>
      <c r="H215" s="163">
        <v>192</v>
      </c>
      <c r="I215" s="164"/>
      <c r="J215" s="165">
        <f t="shared" si="30"/>
        <v>0</v>
      </c>
      <c r="K215" s="166"/>
      <c r="L215" s="30"/>
      <c r="M215" s="167" t="s">
        <v>1</v>
      </c>
      <c r="N215" s="168" t="s">
        <v>45</v>
      </c>
      <c r="O215" s="55"/>
      <c r="P215" s="169">
        <f t="shared" si="31"/>
        <v>0</v>
      </c>
      <c r="Q215" s="169">
        <v>0</v>
      </c>
      <c r="R215" s="169">
        <f t="shared" si="32"/>
        <v>0</v>
      </c>
      <c r="S215" s="169">
        <v>1E-3</v>
      </c>
      <c r="T215" s="170">
        <f t="shared" si="33"/>
        <v>0.192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71" t="s">
        <v>203</v>
      </c>
      <c r="AT215" s="171" t="s">
        <v>199</v>
      </c>
      <c r="AU215" s="171" t="s">
        <v>204</v>
      </c>
      <c r="AY215" s="14" t="s">
        <v>196</v>
      </c>
      <c r="BE215" s="172">
        <f t="shared" si="34"/>
        <v>0</v>
      </c>
      <c r="BF215" s="172">
        <f t="shared" si="35"/>
        <v>0</v>
      </c>
      <c r="BG215" s="172">
        <f t="shared" si="36"/>
        <v>0</v>
      </c>
      <c r="BH215" s="172">
        <f t="shared" si="37"/>
        <v>0</v>
      </c>
      <c r="BI215" s="172">
        <f t="shared" si="38"/>
        <v>0</v>
      </c>
      <c r="BJ215" s="14" t="s">
        <v>204</v>
      </c>
      <c r="BK215" s="172">
        <f t="shared" si="39"/>
        <v>0</v>
      </c>
      <c r="BL215" s="14" t="s">
        <v>203</v>
      </c>
      <c r="BM215" s="171" t="s">
        <v>1341</v>
      </c>
    </row>
    <row r="216" spans="1:65" s="12" customFormat="1" ht="22.9" customHeight="1">
      <c r="B216" s="145"/>
      <c r="D216" s="146" t="s">
        <v>78</v>
      </c>
      <c r="E216" s="156" t="s">
        <v>756</v>
      </c>
      <c r="F216" s="156" t="s">
        <v>757</v>
      </c>
      <c r="I216" s="148"/>
      <c r="J216" s="157">
        <f>BK216</f>
        <v>0</v>
      </c>
      <c r="L216" s="145"/>
      <c r="M216" s="150"/>
      <c r="N216" s="151"/>
      <c r="O216" s="151"/>
      <c r="P216" s="152">
        <f>SUM(P217:P221)</f>
        <v>0</v>
      </c>
      <c r="Q216" s="151"/>
      <c r="R216" s="152">
        <f>SUM(R217:R221)</f>
        <v>0</v>
      </c>
      <c r="S216" s="151"/>
      <c r="T216" s="153">
        <f>SUM(T217:T221)</f>
        <v>0</v>
      </c>
      <c r="AR216" s="146" t="s">
        <v>87</v>
      </c>
      <c r="AT216" s="154" t="s">
        <v>78</v>
      </c>
      <c r="AU216" s="154" t="s">
        <v>87</v>
      </c>
      <c r="AY216" s="146" t="s">
        <v>196</v>
      </c>
      <c r="BK216" s="155">
        <f>SUM(BK217:BK221)</f>
        <v>0</v>
      </c>
    </row>
    <row r="217" spans="1:65" s="2" customFormat="1" ht="16.5" customHeight="1">
      <c r="A217" s="29"/>
      <c r="B217" s="158"/>
      <c r="C217" s="159" t="s">
        <v>477</v>
      </c>
      <c r="D217" s="159" t="s">
        <v>199</v>
      </c>
      <c r="E217" s="160" t="s">
        <v>759</v>
      </c>
      <c r="F217" s="161" t="s">
        <v>760</v>
      </c>
      <c r="G217" s="162" t="s">
        <v>212</v>
      </c>
      <c r="H217" s="163">
        <v>94.837999999999994</v>
      </c>
      <c r="I217" s="164"/>
      <c r="J217" s="165">
        <f>ROUND(I217*H217,2)</f>
        <v>0</v>
      </c>
      <c r="K217" s="166"/>
      <c r="L217" s="30"/>
      <c r="M217" s="167" t="s">
        <v>1</v>
      </c>
      <c r="N217" s="168" t="s">
        <v>45</v>
      </c>
      <c r="O217" s="55"/>
      <c r="P217" s="169">
        <f>O217*H217</f>
        <v>0</v>
      </c>
      <c r="Q217" s="169">
        <v>0</v>
      </c>
      <c r="R217" s="169">
        <f>Q217*H217</f>
        <v>0</v>
      </c>
      <c r="S217" s="169">
        <v>0</v>
      </c>
      <c r="T217" s="170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71" t="s">
        <v>203</v>
      </c>
      <c r="AT217" s="171" t="s">
        <v>199</v>
      </c>
      <c r="AU217" s="171" t="s">
        <v>204</v>
      </c>
      <c r="AY217" s="14" t="s">
        <v>196</v>
      </c>
      <c r="BE217" s="172">
        <f>IF(N217="základní",J217,0)</f>
        <v>0</v>
      </c>
      <c r="BF217" s="172">
        <f>IF(N217="snížená",J217,0)</f>
        <v>0</v>
      </c>
      <c r="BG217" s="172">
        <f>IF(N217="zákl. přenesená",J217,0)</f>
        <v>0</v>
      </c>
      <c r="BH217" s="172">
        <f>IF(N217="sníž. přenesená",J217,0)</f>
        <v>0</v>
      </c>
      <c r="BI217" s="172">
        <f>IF(N217="nulová",J217,0)</f>
        <v>0</v>
      </c>
      <c r="BJ217" s="14" t="s">
        <v>204</v>
      </c>
      <c r="BK217" s="172">
        <f>ROUND(I217*H217,2)</f>
        <v>0</v>
      </c>
      <c r="BL217" s="14" t="s">
        <v>203</v>
      </c>
      <c r="BM217" s="171" t="s">
        <v>1342</v>
      </c>
    </row>
    <row r="218" spans="1:65" s="2" customFormat="1" ht="16.5" customHeight="1">
      <c r="A218" s="29"/>
      <c r="B218" s="158"/>
      <c r="C218" s="159" t="s">
        <v>479</v>
      </c>
      <c r="D218" s="159" t="s">
        <v>199</v>
      </c>
      <c r="E218" s="160" t="s">
        <v>763</v>
      </c>
      <c r="F218" s="161" t="s">
        <v>764</v>
      </c>
      <c r="G218" s="162" t="s">
        <v>212</v>
      </c>
      <c r="H218" s="163">
        <v>94.837999999999994</v>
      </c>
      <c r="I218" s="164"/>
      <c r="J218" s="165">
        <f>ROUND(I218*H218,2)</f>
        <v>0</v>
      </c>
      <c r="K218" s="166"/>
      <c r="L218" s="30"/>
      <c r="M218" s="167" t="s">
        <v>1</v>
      </c>
      <c r="N218" s="168" t="s">
        <v>45</v>
      </c>
      <c r="O218" s="55"/>
      <c r="P218" s="169">
        <f>O218*H218</f>
        <v>0</v>
      </c>
      <c r="Q218" s="169">
        <v>0</v>
      </c>
      <c r="R218" s="169">
        <f>Q218*H218</f>
        <v>0</v>
      </c>
      <c r="S218" s="169">
        <v>0</v>
      </c>
      <c r="T218" s="170">
        <f>S218*H218</f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71" t="s">
        <v>203</v>
      </c>
      <c r="AT218" s="171" t="s">
        <v>199</v>
      </c>
      <c r="AU218" s="171" t="s">
        <v>204</v>
      </c>
      <c r="AY218" s="14" t="s">
        <v>196</v>
      </c>
      <c r="BE218" s="172">
        <f>IF(N218="základní",J218,0)</f>
        <v>0</v>
      </c>
      <c r="BF218" s="172">
        <f>IF(N218="snížená",J218,0)</f>
        <v>0</v>
      </c>
      <c r="BG218" s="172">
        <f>IF(N218="zákl. přenesená",J218,0)</f>
        <v>0</v>
      </c>
      <c r="BH218" s="172">
        <f>IF(N218="sníž. přenesená",J218,0)</f>
        <v>0</v>
      </c>
      <c r="BI218" s="172">
        <f>IF(N218="nulová",J218,0)</f>
        <v>0</v>
      </c>
      <c r="BJ218" s="14" t="s">
        <v>204</v>
      </c>
      <c r="BK218" s="172">
        <f>ROUND(I218*H218,2)</f>
        <v>0</v>
      </c>
      <c r="BL218" s="14" t="s">
        <v>203</v>
      </c>
      <c r="BM218" s="171" t="s">
        <v>1343</v>
      </c>
    </row>
    <row r="219" spans="1:65" s="2" customFormat="1" ht="16.5" customHeight="1">
      <c r="A219" s="29"/>
      <c r="B219" s="158"/>
      <c r="C219" s="159" t="s">
        <v>483</v>
      </c>
      <c r="D219" s="159" t="s">
        <v>199</v>
      </c>
      <c r="E219" s="160" t="s">
        <v>767</v>
      </c>
      <c r="F219" s="161" t="s">
        <v>768</v>
      </c>
      <c r="G219" s="162" t="s">
        <v>212</v>
      </c>
      <c r="H219" s="163">
        <v>853.54200000000003</v>
      </c>
      <c r="I219" s="164"/>
      <c r="J219" s="165">
        <f>ROUND(I219*H219,2)</f>
        <v>0</v>
      </c>
      <c r="K219" s="166"/>
      <c r="L219" s="30"/>
      <c r="M219" s="167" t="s">
        <v>1</v>
      </c>
      <c r="N219" s="168" t="s">
        <v>45</v>
      </c>
      <c r="O219" s="55"/>
      <c r="P219" s="169">
        <f>O219*H219</f>
        <v>0</v>
      </c>
      <c r="Q219" s="169">
        <v>0</v>
      </c>
      <c r="R219" s="169">
        <f>Q219*H219</f>
        <v>0</v>
      </c>
      <c r="S219" s="169">
        <v>0</v>
      </c>
      <c r="T219" s="170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71" t="s">
        <v>203</v>
      </c>
      <c r="AT219" s="171" t="s">
        <v>199</v>
      </c>
      <c r="AU219" s="171" t="s">
        <v>204</v>
      </c>
      <c r="AY219" s="14" t="s">
        <v>196</v>
      </c>
      <c r="BE219" s="172">
        <f>IF(N219="základní",J219,0)</f>
        <v>0</v>
      </c>
      <c r="BF219" s="172">
        <f>IF(N219="snížená",J219,0)</f>
        <v>0</v>
      </c>
      <c r="BG219" s="172">
        <f>IF(N219="zákl. přenesená",J219,0)</f>
        <v>0</v>
      </c>
      <c r="BH219" s="172">
        <f>IF(N219="sníž. přenesená",J219,0)</f>
        <v>0</v>
      </c>
      <c r="BI219" s="172">
        <f>IF(N219="nulová",J219,0)</f>
        <v>0</v>
      </c>
      <c r="BJ219" s="14" t="s">
        <v>204</v>
      </c>
      <c r="BK219" s="172">
        <f>ROUND(I219*H219,2)</f>
        <v>0</v>
      </c>
      <c r="BL219" s="14" t="s">
        <v>203</v>
      </c>
      <c r="BM219" s="171" t="s">
        <v>1344</v>
      </c>
    </row>
    <row r="220" spans="1:65" s="2" customFormat="1" ht="16.5" customHeight="1">
      <c r="A220" s="29"/>
      <c r="B220" s="158"/>
      <c r="C220" s="159" t="s">
        <v>485</v>
      </c>
      <c r="D220" s="159" t="s">
        <v>199</v>
      </c>
      <c r="E220" s="160" t="s">
        <v>1345</v>
      </c>
      <c r="F220" s="161" t="s">
        <v>1346</v>
      </c>
      <c r="G220" s="162" t="s">
        <v>212</v>
      </c>
      <c r="H220" s="163">
        <v>688.91300000000001</v>
      </c>
      <c r="I220" s="164"/>
      <c r="J220" s="165">
        <f>ROUND(I220*H220,2)</f>
        <v>0</v>
      </c>
      <c r="K220" s="166"/>
      <c r="L220" s="30"/>
      <c r="M220" s="167" t="s">
        <v>1</v>
      </c>
      <c r="N220" s="168" t="s">
        <v>45</v>
      </c>
      <c r="O220" s="55"/>
      <c r="P220" s="169">
        <f>O220*H220</f>
        <v>0</v>
      </c>
      <c r="Q220" s="169">
        <v>0</v>
      </c>
      <c r="R220" s="169">
        <f>Q220*H220</f>
        <v>0</v>
      </c>
      <c r="S220" s="169">
        <v>0</v>
      </c>
      <c r="T220" s="170">
        <f>S220*H220</f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71" t="s">
        <v>203</v>
      </c>
      <c r="AT220" s="171" t="s">
        <v>199</v>
      </c>
      <c r="AU220" s="171" t="s">
        <v>204</v>
      </c>
      <c r="AY220" s="14" t="s">
        <v>196</v>
      </c>
      <c r="BE220" s="172">
        <f>IF(N220="základní",J220,0)</f>
        <v>0</v>
      </c>
      <c r="BF220" s="172">
        <f>IF(N220="snížená",J220,0)</f>
        <v>0</v>
      </c>
      <c r="BG220" s="172">
        <f>IF(N220="zákl. přenesená",J220,0)</f>
        <v>0</v>
      </c>
      <c r="BH220" s="172">
        <f>IF(N220="sníž. přenesená",J220,0)</f>
        <v>0</v>
      </c>
      <c r="BI220" s="172">
        <f>IF(N220="nulová",J220,0)</f>
        <v>0</v>
      </c>
      <c r="BJ220" s="14" t="s">
        <v>204</v>
      </c>
      <c r="BK220" s="172">
        <f>ROUND(I220*H220,2)</f>
        <v>0</v>
      </c>
      <c r="BL220" s="14" t="s">
        <v>203</v>
      </c>
      <c r="BM220" s="171" t="s">
        <v>1347</v>
      </c>
    </row>
    <row r="221" spans="1:65" s="2" customFormat="1" ht="16.5" customHeight="1">
      <c r="A221" s="29"/>
      <c r="B221" s="158"/>
      <c r="C221" s="159" t="s">
        <v>489</v>
      </c>
      <c r="D221" s="159" t="s">
        <v>199</v>
      </c>
      <c r="E221" s="160" t="s">
        <v>1348</v>
      </c>
      <c r="F221" s="161" t="s">
        <v>1349</v>
      </c>
      <c r="G221" s="162" t="s">
        <v>212</v>
      </c>
      <c r="H221" s="163">
        <v>8.4740000000000002</v>
      </c>
      <c r="I221" s="164"/>
      <c r="J221" s="165">
        <f>ROUND(I221*H221,2)</f>
        <v>0</v>
      </c>
      <c r="K221" s="166"/>
      <c r="L221" s="30"/>
      <c r="M221" s="167" t="s">
        <v>1</v>
      </c>
      <c r="N221" s="168" t="s">
        <v>45</v>
      </c>
      <c r="O221" s="55"/>
      <c r="P221" s="169">
        <f>O221*H221</f>
        <v>0</v>
      </c>
      <c r="Q221" s="169">
        <v>0</v>
      </c>
      <c r="R221" s="169">
        <f>Q221*H221</f>
        <v>0</v>
      </c>
      <c r="S221" s="169">
        <v>0</v>
      </c>
      <c r="T221" s="170">
        <f>S221*H221</f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71" t="s">
        <v>203</v>
      </c>
      <c r="AT221" s="171" t="s">
        <v>199</v>
      </c>
      <c r="AU221" s="171" t="s">
        <v>204</v>
      </c>
      <c r="AY221" s="14" t="s">
        <v>196</v>
      </c>
      <c r="BE221" s="172">
        <f>IF(N221="základní",J221,0)</f>
        <v>0</v>
      </c>
      <c r="BF221" s="172">
        <f>IF(N221="snížená",J221,0)</f>
        <v>0</v>
      </c>
      <c r="BG221" s="172">
        <f>IF(N221="zákl. přenesená",J221,0)</f>
        <v>0</v>
      </c>
      <c r="BH221" s="172">
        <f>IF(N221="sníž. přenesená",J221,0)</f>
        <v>0</v>
      </c>
      <c r="BI221" s="172">
        <f>IF(N221="nulová",J221,0)</f>
        <v>0</v>
      </c>
      <c r="BJ221" s="14" t="s">
        <v>204</v>
      </c>
      <c r="BK221" s="172">
        <f>ROUND(I221*H221,2)</f>
        <v>0</v>
      </c>
      <c r="BL221" s="14" t="s">
        <v>203</v>
      </c>
      <c r="BM221" s="171" t="s">
        <v>1350</v>
      </c>
    </row>
    <row r="222" spans="1:65" s="12" customFormat="1" ht="22.9" customHeight="1">
      <c r="B222" s="145"/>
      <c r="D222" s="146" t="s">
        <v>78</v>
      </c>
      <c r="E222" s="156" t="s">
        <v>770</v>
      </c>
      <c r="F222" s="156" t="s">
        <v>771</v>
      </c>
      <c r="I222" s="148"/>
      <c r="J222" s="157">
        <f>BK222</f>
        <v>0</v>
      </c>
      <c r="L222" s="145"/>
      <c r="M222" s="150"/>
      <c r="N222" s="151"/>
      <c r="O222" s="151"/>
      <c r="P222" s="152">
        <f>P223</f>
        <v>0</v>
      </c>
      <c r="Q222" s="151"/>
      <c r="R222" s="152">
        <f>R223</f>
        <v>0</v>
      </c>
      <c r="S222" s="151"/>
      <c r="T222" s="153">
        <f>T223</f>
        <v>0</v>
      </c>
      <c r="AR222" s="146" t="s">
        <v>87</v>
      </c>
      <c r="AT222" s="154" t="s">
        <v>78</v>
      </c>
      <c r="AU222" s="154" t="s">
        <v>87</v>
      </c>
      <c r="AY222" s="146" t="s">
        <v>196</v>
      </c>
      <c r="BK222" s="155">
        <f>BK223</f>
        <v>0</v>
      </c>
    </row>
    <row r="223" spans="1:65" s="2" customFormat="1" ht="16.5" customHeight="1">
      <c r="A223" s="29"/>
      <c r="B223" s="158"/>
      <c r="C223" s="159" t="s">
        <v>493</v>
      </c>
      <c r="D223" s="159" t="s">
        <v>199</v>
      </c>
      <c r="E223" s="160" t="s">
        <v>773</v>
      </c>
      <c r="F223" s="161" t="s">
        <v>774</v>
      </c>
      <c r="G223" s="162" t="s">
        <v>212</v>
      </c>
      <c r="H223" s="163">
        <v>44.637999999999998</v>
      </c>
      <c r="I223" s="164"/>
      <c r="J223" s="165">
        <f>ROUND(I223*H223,2)</f>
        <v>0</v>
      </c>
      <c r="K223" s="166"/>
      <c r="L223" s="30"/>
      <c r="M223" s="167" t="s">
        <v>1</v>
      </c>
      <c r="N223" s="168" t="s">
        <v>45</v>
      </c>
      <c r="O223" s="55"/>
      <c r="P223" s="169">
        <f>O223*H223</f>
        <v>0</v>
      </c>
      <c r="Q223" s="169">
        <v>0</v>
      </c>
      <c r="R223" s="169">
        <f>Q223*H223</f>
        <v>0</v>
      </c>
      <c r="S223" s="169">
        <v>0</v>
      </c>
      <c r="T223" s="170">
        <f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71" t="s">
        <v>203</v>
      </c>
      <c r="AT223" s="171" t="s">
        <v>199</v>
      </c>
      <c r="AU223" s="171" t="s">
        <v>204</v>
      </c>
      <c r="AY223" s="14" t="s">
        <v>196</v>
      </c>
      <c r="BE223" s="172">
        <f>IF(N223="základní",J223,0)</f>
        <v>0</v>
      </c>
      <c r="BF223" s="172">
        <f>IF(N223="snížená",J223,0)</f>
        <v>0</v>
      </c>
      <c r="BG223" s="172">
        <f>IF(N223="zákl. přenesená",J223,0)</f>
        <v>0</v>
      </c>
      <c r="BH223" s="172">
        <f>IF(N223="sníž. přenesená",J223,0)</f>
        <v>0</v>
      </c>
      <c r="BI223" s="172">
        <f>IF(N223="nulová",J223,0)</f>
        <v>0</v>
      </c>
      <c r="BJ223" s="14" t="s">
        <v>204</v>
      </c>
      <c r="BK223" s="172">
        <f>ROUND(I223*H223,2)</f>
        <v>0</v>
      </c>
      <c r="BL223" s="14" t="s">
        <v>203</v>
      </c>
      <c r="BM223" s="171" t="s">
        <v>775</v>
      </c>
    </row>
    <row r="224" spans="1:65" s="12" customFormat="1" ht="25.9" customHeight="1">
      <c r="B224" s="145"/>
      <c r="D224" s="146" t="s">
        <v>78</v>
      </c>
      <c r="E224" s="147" t="s">
        <v>776</v>
      </c>
      <c r="F224" s="147" t="s">
        <v>777</v>
      </c>
      <c r="I224" s="148"/>
      <c r="J224" s="149">
        <f>BK224</f>
        <v>0</v>
      </c>
      <c r="L224" s="145"/>
      <c r="M224" s="150"/>
      <c r="N224" s="151"/>
      <c r="O224" s="151"/>
      <c r="P224" s="152">
        <f>P225+P228+P237+P263+P268</f>
        <v>0</v>
      </c>
      <c r="Q224" s="151"/>
      <c r="R224" s="152">
        <f>R225+R228+R237+R263+R268</f>
        <v>12.302414090000003</v>
      </c>
      <c r="S224" s="151"/>
      <c r="T224" s="153">
        <f>T225+T228+T237+T263+T268</f>
        <v>41.125524999999996</v>
      </c>
      <c r="AR224" s="146" t="s">
        <v>204</v>
      </c>
      <c r="AT224" s="154" t="s">
        <v>78</v>
      </c>
      <c r="AU224" s="154" t="s">
        <v>79</v>
      </c>
      <c r="AY224" s="146" t="s">
        <v>196</v>
      </c>
      <c r="BK224" s="155">
        <f>BK225+BK228+BK237+BK263+BK268</f>
        <v>0</v>
      </c>
    </row>
    <row r="225" spans="1:65" s="12" customFormat="1" ht="22.9" customHeight="1">
      <c r="B225" s="145"/>
      <c r="D225" s="146" t="s">
        <v>78</v>
      </c>
      <c r="E225" s="156" t="s">
        <v>1082</v>
      </c>
      <c r="F225" s="156" t="s">
        <v>1083</v>
      </c>
      <c r="I225" s="148"/>
      <c r="J225" s="157">
        <f>BK225</f>
        <v>0</v>
      </c>
      <c r="L225" s="145"/>
      <c r="M225" s="150"/>
      <c r="N225" s="151"/>
      <c r="O225" s="151"/>
      <c r="P225" s="152">
        <f>SUM(P226:P227)</f>
        <v>0</v>
      </c>
      <c r="Q225" s="151"/>
      <c r="R225" s="152">
        <f>SUM(R226:R227)</f>
        <v>6.5514000000000003E-2</v>
      </c>
      <c r="S225" s="151"/>
      <c r="T225" s="153">
        <f>SUM(T226:T227)</f>
        <v>0</v>
      </c>
      <c r="AR225" s="146" t="s">
        <v>204</v>
      </c>
      <c r="AT225" s="154" t="s">
        <v>78</v>
      </c>
      <c r="AU225" s="154" t="s">
        <v>87</v>
      </c>
      <c r="AY225" s="146" t="s">
        <v>196</v>
      </c>
      <c r="BK225" s="155">
        <f>SUM(BK226:BK227)</f>
        <v>0</v>
      </c>
    </row>
    <row r="226" spans="1:65" s="2" customFormat="1" ht="16.5" customHeight="1">
      <c r="A226" s="29"/>
      <c r="B226" s="158"/>
      <c r="C226" s="159" t="s">
        <v>497</v>
      </c>
      <c r="D226" s="159" t="s">
        <v>199</v>
      </c>
      <c r="E226" s="160" t="s">
        <v>1133</v>
      </c>
      <c r="F226" s="161" t="s">
        <v>1134</v>
      </c>
      <c r="G226" s="162" t="s">
        <v>222</v>
      </c>
      <c r="H226" s="163">
        <v>18.3</v>
      </c>
      <c r="I226" s="164"/>
      <c r="J226" s="165">
        <f>ROUND(I226*H226,2)</f>
        <v>0</v>
      </c>
      <c r="K226" s="166"/>
      <c r="L226" s="30"/>
      <c r="M226" s="167" t="s">
        <v>1</v>
      </c>
      <c r="N226" s="168" t="s">
        <v>45</v>
      </c>
      <c r="O226" s="55"/>
      <c r="P226" s="169">
        <f>O226*H226</f>
        <v>0</v>
      </c>
      <c r="Q226" s="169">
        <v>3.5799999999999998E-3</v>
      </c>
      <c r="R226" s="169">
        <f>Q226*H226</f>
        <v>6.5514000000000003E-2</v>
      </c>
      <c r="S226" s="169">
        <v>0</v>
      </c>
      <c r="T226" s="170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71" t="s">
        <v>265</v>
      </c>
      <c r="AT226" s="171" t="s">
        <v>199</v>
      </c>
      <c r="AU226" s="171" t="s">
        <v>204</v>
      </c>
      <c r="AY226" s="14" t="s">
        <v>196</v>
      </c>
      <c r="BE226" s="172">
        <f>IF(N226="základní",J226,0)</f>
        <v>0</v>
      </c>
      <c r="BF226" s="172">
        <f>IF(N226="snížená",J226,0)</f>
        <v>0</v>
      </c>
      <c r="BG226" s="172">
        <f>IF(N226="zákl. přenesená",J226,0)</f>
        <v>0</v>
      </c>
      <c r="BH226" s="172">
        <f>IF(N226="sníž. přenesená",J226,0)</f>
        <v>0</v>
      </c>
      <c r="BI226" s="172">
        <f>IF(N226="nulová",J226,0)</f>
        <v>0</v>
      </c>
      <c r="BJ226" s="14" t="s">
        <v>204</v>
      </c>
      <c r="BK226" s="172">
        <f>ROUND(I226*H226,2)</f>
        <v>0</v>
      </c>
      <c r="BL226" s="14" t="s">
        <v>265</v>
      </c>
      <c r="BM226" s="171" t="s">
        <v>2274</v>
      </c>
    </row>
    <row r="227" spans="1:65" s="2" customFormat="1" ht="16.5" customHeight="1">
      <c r="A227" s="29"/>
      <c r="B227" s="158"/>
      <c r="C227" s="159" t="s">
        <v>501</v>
      </c>
      <c r="D227" s="159" t="s">
        <v>199</v>
      </c>
      <c r="E227" s="160" t="s">
        <v>1161</v>
      </c>
      <c r="F227" s="161" t="s">
        <v>1162</v>
      </c>
      <c r="G227" s="162" t="s">
        <v>212</v>
      </c>
      <c r="H227" s="163">
        <v>6.6000000000000003E-2</v>
      </c>
      <c r="I227" s="164"/>
      <c r="J227" s="165">
        <f>ROUND(I227*H227,2)</f>
        <v>0</v>
      </c>
      <c r="K227" s="166"/>
      <c r="L227" s="30"/>
      <c r="M227" s="167" t="s">
        <v>1</v>
      </c>
      <c r="N227" s="168" t="s">
        <v>45</v>
      </c>
      <c r="O227" s="55"/>
      <c r="P227" s="169">
        <f>O227*H227</f>
        <v>0</v>
      </c>
      <c r="Q227" s="169">
        <v>0</v>
      </c>
      <c r="R227" s="169">
        <f>Q227*H227</f>
        <v>0</v>
      </c>
      <c r="S227" s="169">
        <v>0</v>
      </c>
      <c r="T227" s="170">
        <f>S227*H227</f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71" t="s">
        <v>265</v>
      </c>
      <c r="AT227" s="171" t="s">
        <v>199</v>
      </c>
      <c r="AU227" s="171" t="s">
        <v>204</v>
      </c>
      <c r="AY227" s="14" t="s">
        <v>196</v>
      </c>
      <c r="BE227" s="172">
        <f>IF(N227="základní",J227,0)</f>
        <v>0</v>
      </c>
      <c r="BF227" s="172">
        <f>IF(N227="snížená",J227,0)</f>
        <v>0</v>
      </c>
      <c r="BG227" s="172">
        <f>IF(N227="zákl. přenesená",J227,0)</f>
        <v>0</v>
      </c>
      <c r="BH227" s="172">
        <f>IF(N227="sníž. přenesená",J227,0)</f>
        <v>0</v>
      </c>
      <c r="BI227" s="172">
        <f>IF(N227="nulová",J227,0)</f>
        <v>0</v>
      </c>
      <c r="BJ227" s="14" t="s">
        <v>204</v>
      </c>
      <c r="BK227" s="172">
        <f>ROUND(I227*H227,2)</f>
        <v>0</v>
      </c>
      <c r="BL227" s="14" t="s">
        <v>265</v>
      </c>
      <c r="BM227" s="171" t="s">
        <v>2275</v>
      </c>
    </row>
    <row r="228" spans="1:65" s="12" customFormat="1" ht="22.9" customHeight="1">
      <c r="B228" s="145"/>
      <c r="D228" s="146" t="s">
        <v>78</v>
      </c>
      <c r="E228" s="156" t="s">
        <v>1164</v>
      </c>
      <c r="F228" s="156" t="s">
        <v>1165</v>
      </c>
      <c r="I228" s="148"/>
      <c r="J228" s="157">
        <f>BK228</f>
        <v>0</v>
      </c>
      <c r="L228" s="145"/>
      <c r="M228" s="150"/>
      <c r="N228" s="151"/>
      <c r="O228" s="151"/>
      <c r="P228" s="152">
        <f>SUM(P229:P236)</f>
        <v>0</v>
      </c>
      <c r="Q228" s="151"/>
      <c r="R228" s="152">
        <f>SUM(R229:R236)</f>
        <v>1.8343915000000002</v>
      </c>
      <c r="S228" s="151"/>
      <c r="T228" s="153">
        <f>SUM(T229:T236)</f>
        <v>0.17399999999999999</v>
      </c>
      <c r="AR228" s="146" t="s">
        <v>204</v>
      </c>
      <c r="AT228" s="154" t="s">
        <v>78</v>
      </c>
      <c r="AU228" s="154" t="s">
        <v>87</v>
      </c>
      <c r="AY228" s="146" t="s">
        <v>196</v>
      </c>
      <c r="BK228" s="155">
        <f>SUM(BK229:BK236)</f>
        <v>0</v>
      </c>
    </row>
    <row r="229" spans="1:65" s="2" customFormat="1" ht="16.5" customHeight="1">
      <c r="A229" s="29"/>
      <c r="B229" s="158"/>
      <c r="C229" s="159" t="s">
        <v>505</v>
      </c>
      <c r="D229" s="159" t="s">
        <v>199</v>
      </c>
      <c r="E229" s="160" t="s">
        <v>1167</v>
      </c>
      <c r="F229" s="161" t="s">
        <v>1168</v>
      </c>
      <c r="G229" s="162" t="s">
        <v>222</v>
      </c>
      <c r="H229" s="163">
        <v>149.65</v>
      </c>
      <c r="I229" s="164"/>
      <c r="J229" s="165">
        <f t="shared" ref="J229:J236" si="40">ROUND(I229*H229,2)</f>
        <v>0</v>
      </c>
      <c r="K229" s="166"/>
      <c r="L229" s="30"/>
      <c r="M229" s="167" t="s">
        <v>1</v>
      </c>
      <c r="N229" s="168" t="s">
        <v>45</v>
      </c>
      <c r="O229" s="55"/>
      <c r="P229" s="169">
        <f t="shared" ref="P229:P236" si="41">O229*H229</f>
        <v>0</v>
      </c>
      <c r="Q229" s="169">
        <v>1.6000000000000001E-4</v>
      </c>
      <c r="R229" s="169">
        <f t="shared" ref="R229:R236" si="42">Q229*H229</f>
        <v>2.3944000000000003E-2</v>
      </c>
      <c r="S229" s="169">
        <v>0</v>
      </c>
      <c r="T229" s="170">
        <f t="shared" ref="T229:T236" si="43"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71" t="s">
        <v>265</v>
      </c>
      <c r="AT229" s="171" t="s">
        <v>199</v>
      </c>
      <c r="AU229" s="171" t="s">
        <v>204</v>
      </c>
      <c r="AY229" s="14" t="s">
        <v>196</v>
      </c>
      <c r="BE229" s="172">
        <f t="shared" ref="BE229:BE236" si="44">IF(N229="základní",J229,0)</f>
        <v>0</v>
      </c>
      <c r="BF229" s="172">
        <f t="shared" ref="BF229:BF236" si="45">IF(N229="snížená",J229,0)</f>
        <v>0</v>
      </c>
      <c r="BG229" s="172">
        <f t="shared" ref="BG229:BG236" si="46">IF(N229="zákl. přenesená",J229,0)</f>
        <v>0</v>
      </c>
      <c r="BH229" s="172">
        <f t="shared" ref="BH229:BH236" si="47">IF(N229="sníž. přenesená",J229,0)</f>
        <v>0</v>
      </c>
      <c r="BI229" s="172">
        <f t="shared" ref="BI229:BI236" si="48">IF(N229="nulová",J229,0)</f>
        <v>0</v>
      </c>
      <c r="BJ229" s="14" t="s">
        <v>204</v>
      </c>
      <c r="BK229" s="172">
        <f t="shared" ref="BK229:BK236" si="49">ROUND(I229*H229,2)</f>
        <v>0</v>
      </c>
      <c r="BL229" s="14" t="s">
        <v>265</v>
      </c>
      <c r="BM229" s="171" t="s">
        <v>2276</v>
      </c>
    </row>
    <row r="230" spans="1:65" s="2" customFormat="1" ht="16.5" customHeight="1">
      <c r="A230" s="29"/>
      <c r="B230" s="158"/>
      <c r="C230" s="159" t="s">
        <v>509</v>
      </c>
      <c r="D230" s="159" t="s">
        <v>199</v>
      </c>
      <c r="E230" s="160" t="s">
        <v>1171</v>
      </c>
      <c r="F230" s="161" t="s">
        <v>1172</v>
      </c>
      <c r="G230" s="162" t="s">
        <v>222</v>
      </c>
      <c r="H230" s="163">
        <v>149.65</v>
      </c>
      <c r="I230" s="164"/>
      <c r="J230" s="165">
        <f t="shared" si="40"/>
        <v>0</v>
      </c>
      <c r="K230" s="166"/>
      <c r="L230" s="30"/>
      <c r="M230" s="167" t="s">
        <v>1</v>
      </c>
      <c r="N230" s="168" t="s">
        <v>45</v>
      </c>
      <c r="O230" s="55"/>
      <c r="P230" s="169">
        <f t="shared" si="41"/>
        <v>0</v>
      </c>
      <c r="Q230" s="169">
        <v>1.4999999999999999E-4</v>
      </c>
      <c r="R230" s="169">
        <f t="shared" si="42"/>
        <v>2.2447499999999999E-2</v>
      </c>
      <c r="S230" s="169">
        <v>0</v>
      </c>
      <c r="T230" s="170">
        <f t="shared" si="4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71" t="s">
        <v>203</v>
      </c>
      <c r="AT230" s="171" t="s">
        <v>199</v>
      </c>
      <c r="AU230" s="171" t="s">
        <v>204</v>
      </c>
      <c r="AY230" s="14" t="s">
        <v>196</v>
      </c>
      <c r="BE230" s="172">
        <f t="shared" si="44"/>
        <v>0</v>
      </c>
      <c r="BF230" s="172">
        <f t="shared" si="45"/>
        <v>0</v>
      </c>
      <c r="BG230" s="172">
        <f t="shared" si="46"/>
        <v>0</v>
      </c>
      <c r="BH230" s="172">
        <f t="shared" si="47"/>
        <v>0</v>
      </c>
      <c r="BI230" s="172">
        <f t="shared" si="48"/>
        <v>0</v>
      </c>
      <c r="BJ230" s="14" t="s">
        <v>204</v>
      </c>
      <c r="BK230" s="172">
        <f t="shared" si="49"/>
        <v>0</v>
      </c>
      <c r="BL230" s="14" t="s">
        <v>203</v>
      </c>
      <c r="BM230" s="171" t="s">
        <v>2277</v>
      </c>
    </row>
    <row r="231" spans="1:65" s="2" customFormat="1" ht="16.5" customHeight="1">
      <c r="A231" s="29"/>
      <c r="B231" s="158"/>
      <c r="C231" s="159" t="s">
        <v>514</v>
      </c>
      <c r="D231" s="159" t="s">
        <v>199</v>
      </c>
      <c r="E231" s="160" t="s">
        <v>1968</v>
      </c>
      <c r="F231" s="161" t="s">
        <v>1969</v>
      </c>
      <c r="G231" s="162" t="s">
        <v>512</v>
      </c>
      <c r="H231" s="163">
        <v>2</v>
      </c>
      <c r="I231" s="164"/>
      <c r="J231" s="165">
        <f t="shared" si="40"/>
        <v>0</v>
      </c>
      <c r="K231" s="166"/>
      <c r="L231" s="30"/>
      <c r="M231" s="167" t="s">
        <v>1</v>
      </c>
      <c r="N231" s="168" t="s">
        <v>45</v>
      </c>
      <c r="O231" s="55"/>
      <c r="P231" s="169">
        <f t="shared" si="41"/>
        <v>0</v>
      </c>
      <c r="Q231" s="169">
        <v>4.1000000000000002E-2</v>
      </c>
      <c r="R231" s="169">
        <f t="shared" si="42"/>
        <v>8.2000000000000003E-2</v>
      </c>
      <c r="S231" s="169">
        <v>0</v>
      </c>
      <c r="T231" s="170">
        <f t="shared" si="4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71" t="s">
        <v>265</v>
      </c>
      <c r="AT231" s="171" t="s">
        <v>199</v>
      </c>
      <c r="AU231" s="171" t="s">
        <v>204</v>
      </c>
      <c r="AY231" s="14" t="s">
        <v>196</v>
      </c>
      <c r="BE231" s="172">
        <f t="shared" si="44"/>
        <v>0</v>
      </c>
      <c r="BF231" s="172">
        <f t="shared" si="45"/>
        <v>0</v>
      </c>
      <c r="BG231" s="172">
        <f t="shared" si="46"/>
        <v>0</v>
      </c>
      <c r="BH231" s="172">
        <f t="shared" si="47"/>
        <v>0</v>
      </c>
      <c r="BI231" s="172">
        <f t="shared" si="48"/>
        <v>0</v>
      </c>
      <c r="BJ231" s="14" t="s">
        <v>204</v>
      </c>
      <c r="BK231" s="172">
        <f t="shared" si="49"/>
        <v>0</v>
      </c>
      <c r="BL231" s="14" t="s">
        <v>265</v>
      </c>
      <c r="BM231" s="171" t="s">
        <v>2278</v>
      </c>
    </row>
    <row r="232" spans="1:65" s="2" customFormat="1" ht="21.75" customHeight="1">
      <c r="A232" s="29"/>
      <c r="B232" s="158"/>
      <c r="C232" s="159" t="s">
        <v>519</v>
      </c>
      <c r="D232" s="159" t="s">
        <v>199</v>
      </c>
      <c r="E232" s="160" t="s">
        <v>1972</v>
      </c>
      <c r="F232" s="161" t="s">
        <v>1973</v>
      </c>
      <c r="G232" s="162" t="s">
        <v>512</v>
      </c>
      <c r="H232" s="163">
        <v>8</v>
      </c>
      <c r="I232" s="164"/>
      <c r="J232" s="165">
        <f t="shared" si="40"/>
        <v>0</v>
      </c>
      <c r="K232" s="166"/>
      <c r="L232" s="30"/>
      <c r="M232" s="167" t="s">
        <v>1</v>
      </c>
      <c r="N232" s="168" t="s">
        <v>45</v>
      </c>
      <c r="O232" s="55"/>
      <c r="P232" s="169">
        <f t="shared" si="41"/>
        <v>0</v>
      </c>
      <c r="Q232" s="169">
        <v>9.8409999999999997E-2</v>
      </c>
      <c r="R232" s="169">
        <f t="shared" si="42"/>
        <v>0.78727999999999998</v>
      </c>
      <c r="S232" s="169">
        <v>0</v>
      </c>
      <c r="T232" s="170">
        <f t="shared" si="4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71" t="s">
        <v>265</v>
      </c>
      <c r="AT232" s="171" t="s">
        <v>199</v>
      </c>
      <c r="AU232" s="171" t="s">
        <v>204</v>
      </c>
      <c r="AY232" s="14" t="s">
        <v>196</v>
      </c>
      <c r="BE232" s="172">
        <f t="shared" si="44"/>
        <v>0</v>
      </c>
      <c r="BF232" s="172">
        <f t="shared" si="45"/>
        <v>0</v>
      </c>
      <c r="BG232" s="172">
        <f t="shared" si="46"/>
        <v>0</v>
      </c>
      <c r="BH232" s="172">
        <f t="shared" si="47"/>
        <v>0</v>
      </c>
      <c r="BI232" s="172">
        <f t="shared" si="48"/>
        <v>0</v>
      </c>
      <c r="BJ232" s="14" t="s">
        <v>204</v>
      </c>
      <c r="BK232" s="172">
        <f t="shared" si="49"/>
        <v>0</v>
      </c>
      <c r="BL232" s="14" t="s">
        <v>265</v>
      </c>
      <c r="BM232" s="171" t="s">
        <v>2279</v>
      </c>
    </row>
    <row r="233" spans="1:65" s="2" customFormat="1" ht="16.5" customHeight="1">
      <c r="A233" s="29"/>
      <c r="B233" s="158"/>
      <c r="C233" s="159" t="s">
        <v>523</v>
      </c>
      <c r="D233" s="159" t="s">
        <v>199</v>
      </c>
      <c r="E233" s="160" t="s">
        <v>2280</v>
      </c>
      <c r="F233" s="161" t="s">
        <v>2281</v>
      </c>
      <c r="G233" s="162" t="s">
        <v>512</v>
      </c>
      <c r="H233" s="163">
        <v>1</v>
      </c>
      <c r="I233" s="164"/>
      <c r="J233" s="165">
        <f t="shared" si="40"/>
        <v>0</v>
      </c>
      <c r="K233" s="166"/>
      <c r="L233" s="30"/>
      <c r="M233" s="167" t="s">
        <v>1</v>
      </c>
      <c r="N233" s="168" t="s">
        <v>45</v>
      </c>
      <c r="O233" s="55"/>
      <c r="P233" s="169">
        <f t="shared" si="41"/>
        <v>0</v>
      </c>
      <c r="Q233" s="169">
        <v>0</v>
      </c>
      <c r="R233" s="169">
        <f t="shared" si="42"/>
        <v>0</v>
      </c>
      <c r="S233" s="169">
        <v>0.17399999999999999</v>
      </c>
      <c r="T233" s="170">
        <f t="shared" si="43"/>
        <v>0.17399999999999999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71" t="s">
        <v>265</v>
      </c>
      <c r="AT233" s="171" t="s">
        <v>199</v>
      </c>
      <c r="AU233" s="171" t="s">
        <v>204</v>
      </c>
      <c r="AY233" s="14" t="s">
        <v>196</v>
      </c>
      <c r="BE233" s="172">
        <f t="shared" si="44"/>
        <v>0</v>
      </c>
      <c r="BF233" s="172">
        <f t="shared" si="45"/>
        <v>0</v>
      </c>
      <c r="BG233" s="172">
        <f t="shared" si="46"/>
        <v>0</v>
      </c>
      <c r="BH233" s="172">
        <f t="shared" si="47"/>
        <v>0</v>
      </c>
      <c r="BI233" s="172">
        <f t="shared" si="48"/>
        <v>0</v>
      </c>
      <c r="BJ233" s="14" t="s">
        <v>204</v>
      </c>
      <c r="BK233" s="172">
        <f t="shared" si="49"/>
        <v>0</v>
      </c>
      <c r="BL233" s="14" t="s">
        <v>265</v>
      </c>
      <c r="BM233" s="171" t="s">
        <v>2282</v>
      </c>
    </row>
    <row r="234" spans="1:65" s="2" customFormat="1" ht="16.5" customHeight="1">
      <c r="A234" s="29"/>
      <c r="B234" s="158"/>
      <c r="C234" s="159" t="s">
        <v>527</v>
      </c>
      <c r="D234" s="159" t="s">
        <v>199</v>
      </c>
      <c r="E234" s="160" t="s">
        <v>1384</v>
      </c>
      <c r="F234" s="161" t="s">
        <v>1385</v>
      </c>
      <c r="G234" s="162" t="s">
        <v>512</v>
      </c>
      <c r="H234" s="163">
        <v>96</v>
      </c>
      <c r="I234" s="164"/>
      <c r="J234" s="165">
        <f t="shared" si="40"/>
        <v>0</v>
      </c>
      <c r="K234" s="166"/>
      <c r="L234" s="30"/>
      <c r="M234" s="167" t="s">
        <v>1</v>
      </c>
      <c r="N234" s="168" t="s">
        <v>45</v>
      </c>
      <c r="O234" s="55"/>
      <c r="P234" s="169">
        <f t="shared" si="41"/>
        <v>0</v>
      </c>
      <c r="Q234" s="169">
        <v>1.98E-3</v>
      </c>
      <c r="R234" s="169">
        <f t="shared" si="42"/>
        <v>0.19008</v>
      </c>
      <c r="S234" s="169">
        <v>0</v>
      </c>
      <c r="T234" s="170">
        <f t="shared" si="4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71" t="s">
        <v>265</v>
      </c>
      <c r="AT234" s="171" t="s">
        <v>199</v>
      </c>
      <c r="AU234" s="171" t="s">
        <v>204</v>
      </c>
      <c r="AY234" s="14" t="s">
        <v>196</v>
      </c>
      <c r="BE234" s="172">
        <f t="shared" si="44"/>
        <v>0</v>
      </c>
      <c r="BF234" s="172">
        <f t="shared" si="45"/>
        <v>0</v>
      </c>
      <c r="BG234" s="172">
        <f t="shared" si="46"/>
        <v>0</v>
      </c>
      <c r="BH234" s="172">
        <f t="shared" si="47"/>
        <v>0</v>
      </c>
      <c r="BI234" s="172">
        <f t="shared" si="48"/>
        <v>0</v>
      </c>
      <c r="BJ234" s="14" t="s">
        <v>204</v>
      </c>
      <c r="BK234" s="172">
        <f t="shared" si="49"/>
        <v>0</v>
      </c>
      <c r="BL234" s="14" t="s">
        <v>265</v>
      </c>
      <c r="BM234" s="171" t="s">
        <v>2283</v>
      </c>
    </row>
    <row r="235" spans="1:65" s="2" customFormat="1" ht="16.5" customHeight="1">
      <c r="A235" s="29"/>
      <c r="B235" s="158"/>
      <c r="C235" s="159" t="s">
        <v>531</v>
      </c>
      <c r="D235" s="159" t="s">
        <v>199</v>
      </c>
      <c r="E235" s="160" t="s">
        <v>1387</v>
      </c>
      <c r="F235" s="161" t="s">
        <v>1388</v>
      </c>
      <c r="G235" s="162" t="s">
        <v>512</v>
      </c>
      <c r="H235" s="163">
        <v>96</v>
      </c>
      <c r="I235" s="164"/>
      <c r="J235" s="165">
        <f t="shared" si="40"/>
        <v>0</v>
      </c>
      <c r="K235" s="166"/>
      <c r="L235" s="30"/>
      <c r="M235" s="167" t="s">
        <v>1</v>
      </c>
      <c r="N235" s="168" t="s">
        <v>45</v>
      </c>
      <c r="O235" s="55"/>
      <c r="P235" s="169">
        <f t="shared" si="41"/>
        <v>0</v>
      </c>
      <c r="Q235" s="169">
        <v>7.5900000000000004E-3</v>
      </c>
      <c r="R235" s="169">
        <f t="shared" si="42"/>
        <v>0.72864000000000007</v>
      </c>
      <c r="S235" s="169">
        <v>0</v>
      </c>
      <c r="T235" s="170">
        <f t="shared" si="4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71" t="s">
        <v>265</v>
      </c>
      <c r="AT235" s="171" t="s">
        <v>199</v>
      </c>
      <c r="AU235" s="171" t="s">
        <v>204</v>
      </c>
      <c r="AY235" s="14" t="s">
        <v>196</v>
      </c>
      <c r="BE235" s="172">
        <f t="shared" si="44"/>
        <v>0</v>
      </c>
      <c r="BF235" s="172">
        <f t="shared" si="45"/>
        <v>0</v>
      </c>
      <c r="BG235" s="172">
        <f t="shared" si="46"/>
        <v>0</v>
      </c>
      <c r="BH235" s="172">
        <f t="shared" si="47"/>
        <v>0</v>
      </c>
      <c r="BI235" s="172">
        <f t="shared" si="48"/>
        <v>0</v>
      </c>
      <c r="BJ235" s="14" t="s">
        <v>204</v>
      </c>
      <c r="BK235" s="172">
        <f t="shared" si="49"/>
        <v>0</v>
      </c>
      <c r="BL235" s="14" t="s">
        <v>265</v>
      </c>
      <c r="BM235" s="171" t="s">
        <v>2284</v>
      </c>
    </row>
    <row r="236" spans="1:65" s="2" customFormat="1" ht="16.5" customHeight="1">
      <c r="A236" s="29"/>
      <c r="B236" s="158"/>
      <c r="C236" s="159" t="s">
        <v>535</v>
      </c>
      <c r="D236" s="159" t="s">
        <v>199</v>
      </c>
      <c r="E236" s="160" t="s">
        <v>1203</v>
      </c>
      <c r="F236" s="161" t="s">
        <v>1204</v>
      </c>
      <c r="G236" s="162" t="s">
        <v>212</v>
      </c>
      <c r="H236" s="163">
        <v>1.8120000000000001</v>
      </c>
      <c r="I236" s="164"/>
      <c r="J236" s="165">
        <f t="shared" si="40"/>
        <v>0</v>
      </c>
      <c r="K236" s="166"/>
      <c r="L236" s="30"/>
      <c r="M236" s="167" t="s">
        <v>1</v>
      </c>
      <c r="N236" s="168" t="s">
        <v>45</v>
      </c>
      <c r="O236" s="55"/>
      <c r="P236" s="169">
        <f t="shared" si="41"/>
        <v>0</v>
      </c>
      <c r="Q236" s="169">
        <v>0</v>
      </c>
      <c r="R236" s="169">
        <f t="shared" si="42"/>
        <v>0</v>
      </c>
      <c r="S236" s="169">
        <v>0</v>
      </c>
      <c r="T236" s="170">
        <f t="shared" si="4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71" t="s">
        <v>265</v>
      </c>
      <c r="AT236" s="171" t="s">
        <v>199</v>
      </c>
      <c r="AU236" s="171" t="s">
        <v>204</v>
      </c>
      <c r="AY236" s="14" t="s">
        <v>196</v>
      </c>
      <c r="BE236" s="172">
        <f t="shared" si="44"/>
        <v>0</v>
      </c>
      <c r="BF236" s="172">
        <f t="shared" si="45"/>
        <v>0</v>
      </c>
      <c r="BG236" s="172">
        <f t="shared" si="46"/>
        <v>0</v>
      </c>
      <c r="BH236" s="172">
        <f t="shared" si="47"/>
        <v>0</v>
      </c>
      <c r="BI236" s="172">
        <f t="shared" si="48"/>
        <v>0</v>
      </c>
      <c r="BJ236" s="14" t="s">
        <v>204</v>
      </c>
      <c r="BK236" s="172">
        <f t="shared" si="49"/>
        <v>0</v>
      </c>
      <c r="BL236" s="14" t="s">
        <v>265</v>
      </c>
      <c r="BM236" s="171" t="s">
        <v>2285</v>
      </c>
    </row>
    <row r="237" spans="1:65" s="12" customFormat="1" ht="22.9" customHeight="1">
      <c r="B237" s="145"/>
      <c r="D237" s="146" t="s">
        <v>78</v>
      </c>
      <c r="E237" s="156" t="s">
        <v>1206</v>
      </c>
      <c r="F237" s="156" t="s">
        <v>1207</v>
      </c>
      <c r="I237" s="148"/>
      <c r="J237" s="157">
        <f>BK237</f>
        <v>0</v>
      </c>
      <c r="L237" s="145"/>
      <c r="M237" s="150"/>
      <c r="N237" s="151"/>
      <c r="O237" s="151"/>
      <c r="P237" s="152">
        <f>SUM(P238:P262)</f>
        <v>0</v>
      </c>
      <c r="Q237" s="151"/>
      <c r="R237" s="152">
        <f>SUM(R238:R262)</f>
        <v>9.0376640500000018</v>
      </c>
      <c r="S237" s="151"/>
      <c r="T237" s="153">
        <f>SUM(T238:T262)</f>
        <v>32.477063000000001</v>
      </c>
      <c r="AR237" s="146" t="s">
        <v>204</v>
      </c>
      <c r="AT237" s="154" t="s">
        <v>78</v>
      </c>
      <c r="AU237" s="154" t="s">
        <v>87</v>
      </c>
      <c r="AY237" s="146" t="s">
        <v>196</v>
      </c>
      <c r="BK237" s="155">
        <f>SUM(BK238:BK262)</f>
        <v>0</v>
      </c>
    </row>
    <row r="238" spans="1:65" s="2" customFormat="1" ht="16.5" customHeight="1">
      <c r="A238" s="29"/>
      <c r="B238" s="158"/>
      <c r="C238" s="159" t="s">
        <v>539</v>
      </c>
      <c r="D238" s="159" t="s">
        <v>199</v>
      </c>
      <c r="E238" s="160" t="s">
        <v>1996</v>
      </c>
      <c r="F238" s="161" t="s">
        <v>1997</v>
      </c>
      <c r="G238" s="162" t="s">
        <v>208</v>
      </c>
      <c r="H238" s="163">
        <v>144.61099999999999</v>
      </c>
      <c r="I238" s="164"/>
      <c r="J238" s="165">
        <f t="shared" ref="J238:J262" si="50">ROUND(I238*H238,2)</f>
        <v>0</v>
      </c>
      <c r="K238" s="166"/>
      <c r="L238" s="30"/>
      <c r="M238" s="167" t="s">
        <v>1</v>
      </c>
      <c r="N238" s="168" t="s">
        <v>45</v>
      </c>
      <c r="O238" s="55"/>
      <c r="P238" s="169">
        <f t="shared" ref="P238:P262" si="51">O238*H238</f>
        <v>0</v>
      </c>
      <c r="Q238" s="169">
        <v>0</v>
      </c>
      <c r="R238" s="169">
        <f t="shared" ref="R238:R262" si="52">Q238*H238</f>
        <v>0</v>
      </c>
      <c r="S238" s="169">
        <v>3.3000000000000002E-2</v>
      </c>
      <c r="T238" s="170">
        <f t="shared" ref="T238:T262" si="53">S238*H238</f>
        <v>4.7721629999999999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71" t="s">
        <v>265</v>
      </c>
      <c r="AT238" s="171" t="s">
        <v>199</v>
      </c>
      <c r="AU238" s="171" t="s">
        <v>204</v>
      </c>
      <c r="AY238" s="14" t="s">
        <v>196</v>
      </c>
      <c r="BE238" s="172">
        <f t="shared" ref="BE238:BE262" si="54">IF(N238="základní",J238,0)</f>
        <v>0</v>
      </c>
      <c r="BF238" s="172">
        <f t="shared" ref="BF238:BF262" si="55">IF(N238="snížená",J238,0)</f>
        <v>0</v>
      </c>
      <c r="BG238" s="172">
        <f t="shared" ref="BG238:BG262" si="56">IF(N238="zákl. přenesená",J238,0)</f>
        <v>0</v>
      </c>
      <c r="BH238" s="172">
        <f t="shared" ref="BH238:BH262" si="57">IF(N238="sníž. přenesená",J238,0)</f>
        <v>0</v>
      </c>
      <c r="BI238" s="172">
        <f t="shared" ref="BI238:BI262" si="58">IF(N238="nulová",J238,0)</f>
        <v>0</v>
      </c>
      <c r="BJ238" s="14" t="s">
        <v>204</v>
      </c>
      <c r="BK238" s="172">
        <f t="shared" ref="BK238:BK262" si="59">ROUND(I238*H238,2)</f>
        <v>0</v>
      </c>
      <c r="BL238" s="14" t="s">
        <v>265</v>
      </c>
      <c r="BM238" s="171" t="s">
        <v>2286</v>
      </c>
    </row>
    <row r="239" spans="1:65" s="2" customFormat="1" ht="16.5" customHeight="1">
      <c r="A239" s="29"/>
      <c r="B239" s="158"/>
      <c r="C239" s="159" t="s">
        <v>543</v>
      </c>
      <c r="D239" s="159" t="s">
        <v>199</v>
      </c>
      <c r="E239" s="160" t="s">
        <v>2287</v>
      </c>
      <c r="F239" s="161" t="s">
        <v>2288</v>
      </c>
      <c r="G239" s="162" t="s">
        <v>208</v>
      </c>
      <c r="H239" s="163">
        <v>64.480999999999995</v>
      </c>
      <c r="I239" s="164"/>
      <c r="J239" s="165">
        <f t="shared" si="50"/>
        <v>0</v>
      </c>
      <c r="K239" s="166"/>
      <c r="L239" s="30"/>
      <c r="M239" s="167" t="s">
        <v>1</v>
      </c>
      <c r="N239" s="168" t="s">
        <v>45</v>
      </c>
      <c r="O239" s="55"/>
      <c r="P239" s="169">
        <f t="shared" si="51"/>
        <v>0</v>
      </c>
      <c r="Q239" s="169">
        <v>5.0000000000000002E-5</v>
      </c>
      <c r="R239" s="169">
        <f t="shared" si="52"/>
        <v>3.22405E-3</v>
      </c>
      <c r="S239" s="169">
        <v>0</v>
      </c>
      <c r="T239" s="170">
        <f t="shared" si="53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71" t="s">
        <v>265</v>
      </c>
      <c r="AT239" s="171" t="s">
        <v>199</v>
      </c>
      <c r="AU239" s="171" t="s">
        <v>204</v>
      </c>
      <c r="AY239" s="14" t="s">
        <v>196</v>
      </c>
      <c r="BE239" s="172">
        <f t="shared" si="54"/>
        <v>0</v>
      </c>
      <c r="BF239" s="172">
        <f t="shared" si="55"/>
        <v>0</v>
      </c>
      <c r="BG239" s="172">
        <f t="shared" si="56"/>
        <v>0</v>
      </c>
      <c r="BH239" s="172">
        <f t="shared" si="57"/>
        <v>0</v>
      </c>
      <c r="BI239" s="172">
        <f t="shared" si="58"/>
        <v>0</v>
      </c>
      <c r="BJ239" s="14" t="s">
        <v>204</v>
      </c>
      <c r="BK239" s="172">
        <f t="shared" si="59"/>
        <v>0</v>
      </c>
      <c r="BL239" s="14" t="s">
        <v>265</v>
      </c>
      <c r="BM239" s="171" t="s">
        <v>2289</v>
      </c>
    </row>
    <row r="240" spans="1:65" s="2" customFormat="1" ht="16.5" customHeight="1">
      <c r="A240" s="29"/>
      <c r="B240" s="158"/>
      <c r="C240" s="173" t="s">
        <v>547</v>
      </c>
      <c r="D240" s="173" t="s">
        <v>214</v>
      </c>
      <c r="E240" s="174" t="s">
        <v>2290</v>
      </c>
      <c r="F240" s="175" t="s">
        <v>2291</v>
      </c>
      <c r="G240" s="176" t="s">
        <v>2292</v>
      </c>
      <c r="H240" s="177">
        <v>3</v>
      </c>
      <c r="I240" s="178"/>
      <c r="J240" s="179">
        <f t="shared" si="50"/>
        <v>0</v>
      </c>
      <c r="K240" s="180"/>
      <c r="L240" s="181"/>
      <c r="M240" s="182" t="s">
        <v>1</v>
      </c>
      <c r="N240" s="183" t="s">
        <v>45</v>
      </c>
      <c r="O240" s="55"/>
      <c r="P240" s="169">
        <f t="shared" si="51"/>
        <v>0</v>
      </c>
      <c r="Q240" s="169">
        <v>0.57999999999999996</v>
      </c>
      <c r="R240" s="169">
        <f t="shared" si="52"/>
        <v>1.7399999999999998</v>
      </c>
      <c r="S240" s="169">
        <v>0</v>
      </c>
      <c r="T240" s="170">
        <f t="shared" si="53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71" t="s">
        <v>320</v>
      </c>
      <c r="AT240" s="171" t="s">
        <v>214</v>
      </c>
      <c r="AU240" s="171" t="s">
        <v>204</v>
      </c>
      <c r="AY240" s="14" t="s">
        <v>196</v>
      </c>
      <c r="BE240" s="172">
        <f t="shared" si="54"/>
        <v>0</v>
      </c>
      <c r="BF240" s="172">
        <f t="shared" si="55"/>
        <v>0</v>
      </c>
      <c r="BG240" s="172">
        <f t="shared" si="56"/>
        <v>0</v>
      </c>
      <c r="BH240" s="172">
        <f t="shared" si="57"/>
        <v>0</v>
      </c>
      <c r="BI240" s="172">
        <f t="shared" si="58"/>
        <v>0</v>
      </c>
      <c r="BJ240" s="14" t="s">
        <v>204</v>
      </c>
      <c r="BK240" s="172">
        <f t="shared" si="59"/>
        <v>0</v>
      </c>
      <c r="BL240" s="14" t="s">
        <v>265</v>
      </c>
      <c r="BM240" s="171" t="s">
        <v>2293</v>
      </c>
    </row>
    <row r="241" spans="1:65" s="2" customFormat="1" ht="16.5" customHeight="1">
      <c r="A241" s="29"/>
      <c r="B241" s="158"/>
      <c r="C241" s="159" t="s">
        <v>549</v>
      </c>
      <c r="D241" s="159" t="s">
        <v>199</v>
      </c>
      <c r="E241" s="160" t="s">
        <v>1351</v>
      </c>
      <c r="F241" s="161" t="s">
        <v>1352</v>
      </c>
      <c r="G241" s="162" t="s">
        <v>208</v>
      </c>
      <c r="H241" s="163">
        <v>28.7</v>
      </c>
      <c r="I241" s="164"/>
      <c r="J241" s="165">
        <f t="shared" si="50"/>
        <v>0</v>
      </c>
      <c r="K241" s="166"/>
      <c r="L241" s="30"/>
      <c r="M241" s="167" t="s">
        <v>1</v>
      </c>
      <c r="N241" s="168" t="s">
        <v>45</v>
      </c>
      <c r="O241" s="55"/>
      <c r="P241" s="169">
        <f t="shared" si="51"/>
        <v>0</v>
      </c>
      <c r="Q241" s="169">
        <v>0</v>
      </c>
      <c r="R241" s="169">
        <f t="shared" si="52"/>
        <v>0</v>
      </c>
      <c r="S241" s="169">
        <v>1.7999999999999999E-2</v>
      </c>
      <c r="T241" s="170">
        <f t="shared" si="53"/>
        <v>0.51659999999999995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71" t="s">
        <v>265</v>
      </c>
      <c r="AT241" s="171" t="s">
        <v>199</v>
      </c>
      <c r="AU241" s="171" t="s">
        <v>204</v>
      </c>
      <c r="AY241" s="14" t="s">
        <v>196</v>
      </c>
      <c r="BE241" s="172">
        <f t="shared" si="54"/>
        <v>0</v>
      </c>
      <c r="BF241" s="172">
        <f t="shared" si="55"/>
        <v>0</v>
      </c>
      <c r="BG241" s="172">
        <f t="shared" si="56"/>
        <v>0</v>
      </c>
      <c r="BH241" s="172">
        <f t="shared" si="57"/>
        <v>0</v>
      </c>
      <c r="BI241" s="172">
        <f t="shared" si="58"/>
        <v>0</v>
      </c>
      <c r="BJ241" s="14" t="s">
        <v>204</v>
      </c>
      <c r="BK241" s="172">
        <f t="shared" si="59"/>
        <v>0</v>
      </c>
      <c r="BL241" s="14" t="s">
        <v>265</v>
      </c>
      <c r="BM241" s="171" t="s">
        <v>1353</v>
      </c>
    </row>
    <row r="242" spans="1:65" s="2" customFormat="1" ht="16.5" customHeight="1">
      <c r="A242" s="29"/>
      <c r="B242" s="158"/>
      <c r="C242" s="159" t="s">
        <v>553</v>
      </c>
      <c r="D242" s="159" t="s">
        <v>199</v>
      </c>
      <c r="E242" s="160" t="s">
        <v>1354</v>
      </c>
      <c r="F242" s="161" t="s">
        <v>1355</v>
      </c>
      <c r="G242" s="162" t="s">
        <v>512</v>
      </c>
      <c r="H242" s="163">
        <v>42</v>
      </c>
      <c r="I242" s="164"/>
      <c r="J242" s="165">
        <f t="shared" si="50"/>
        <v>0</v>
      </c>
      <c r="K242" s="166"/>
      <c r="L242" s="30"/>
      <c r="M242" s="167" t="s">
        <v>1</v>
      </c>
      <c r="N242" s="168" t="s">
        <v>45</v>
      </c>
      <c r="O242" s="55"/>
      <c r="P242" s="169">
        <f t="shared" si="51"/>
        <v>0</v>
      </c>
      <c r="Q242" s="169">
        <v>7.7660000000000007E-2</v>
      </c>
      <c r="R242" s="169">
        <f t="shared" si="52"/>
        <v>3.2617200000000004</v>
      </c>
      <c r="S242" s="169">
        <v>0</v>
      </c>
      <c r="T242" s="170">
        <f t="shared" si="5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71" t="s">
        <v>265</v>
      </c>
      <c r="AT242" s="171" t="s">
        <v>199</v>
      </c>
      <c r="AU242" s="171" t="s">
        <v>204</v>
      </c>
      <c r="AY242" s="14" t="s">
        <v>196</v>
      </c>
      <c r="BE242" s="172">
        <f t="shared" si="54"/>
        <v>0</v>
      </c>
      <c r="BF242" s="172">
        <f t="shared" si="55"/>
        <v>0</v>
      </c>
      <c r="BG242" s="172">
        <f t="shared" si="56"/>
        <v>0</v>
      </c>
      <c r="BH242" s="172">
        <f t="shared" si="57"/>
        <v>0</v>
      </c>
      <c r="BI242" s="172">
        <f t="shared" si="58"/>
        <v>0</v>
      </c>
      <c r="BJ242" s="14" t="s">
        <v>204</v>
      </c>
      <c r="BK242" s="172">
        <f t="shared" si="59"/>
        <v>0</v>
      </c>
      <c r="BL242" s="14" t="s">
        <v>265</v>
      </c>
      <c r="BM242" s="171" t="s">
        <v>2294</v>
      </c>
    </row>
    <row r="243" spans="1:65" s="2" customFormat="1" ht="16.5" customHeight="1">
      <c r="A243" s="29"/>
      <c r="B243" s="158"/>
      <c r="C243" s="159" t="s">
        <v>555</v>
      </c>
      <c r="D243" s="159" t="s">
        <v>199</v>
      </c>
      <c r="E243" s="160" t="s">
        <v>1357</v>
      </c>
      <c r="F243" s="161" t="s">
        <v>1358</v>
      </c>
      <c r="G243" s="162" t="s">
        <v>512</v>
      </c>
      <c r="H243" s="163">
        <v>48</v>
      </c>
      <c r="I243" s="164"/>
      <c r="J243" s="165">
        <f t="shared" si="50"/>
        <v>0</v>
      </c>
      <c r="K243" s="166"/>
      <c r="L243" s="30"/>
      <c r="M243" s="167" t="s">
        <v>1</v>
      </c>
      <c r="N243" s="168" t="s">
        <v>45</v>
      </c>
      <c r="O243" s="55"/>
      <c r="P243" s="169">
        <f t="shared" si="51"/>
        <v>0</v>
      </c>
      <c r="Q243" s="169">
        <v>5.126E-2</v>
      </c>
      <c r="R243" s="169">
        <f t="shared" si="52"/>
        <v>2.46048</v>
      </c>
      <c r="S243" s="169">
        <v>0</v>
      </c>
      <c r="T243" s="170">
        <f t="shared" si="53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71" t="s">
        <v>265</v>
      </c>
      <c r="AT243" s="171" t="s">
        <v>199</v>
      </c>
      <c r="AU243" s="171" t="s">
        <v>204</v>
      </c>
      <c r="AY243" s="14" t="s">
        <v>196</v>
      </c>
      <c r="BE243" s="172">
        <f t="shared" si="54"/>
        <v>0</v>
      </c>
      <c r="BF243" s="172">
        <f t="shared" si="55"/>
        <v>0</v>
      </c>
      <c r="BG243" s="172">
        <f t="shared" si="56"/>
        <v>0</v>
      </c>
      <c r="BH243" s="172">
        <f t="shared" si="57"/>
        <v>0</v>
      </c>
      <c r="BI243" s="172">
        <f t="shared" si="58"/>
        <v>0</v>
      </c>
      <c r="BJ243" s="14" t="s">
        <v>204</v>
      </c>
      <c r="BK243" s="172">
        <f t="shared" si="59"/>
        <v>0</v>
      </c>
      <c r="BL243" s="14" t="s">
        <v>265</v>
      </c>
      <c r="BM243" s="171" t="s">
        <v>2295</v>
      </c>
    </row>
    <row r="244" spans="1:65" s="2" customFormat="1" ht="21.75" customHeight="1">
      <c r="A244" s="29"/>
      <c r="B244" s="158"/>
      <c r="C244" s="159" t="s">
        <v>559</v>
      </c>
      <c r="D244" s="159" t="s">
        <v>199</v>
      </c>
      <c r="E244" s="160" t="s">
        <v>1360</v>
      </c>
      <c r="F244" s="161" t="s">
        <v>1361</v>
      </c>
      <c r="G244" s="162" t="s">
        <v>512</v>
      </c>
      <c r="H244" s="163">
        <v>2</v>
      </c>
      <c r="I244" s="164"/>
      <c r="J244" s="165">
        <f t="shared" si="50"/>
        <v>0</v>
      </c>
      <c r="K244" s="166"/>
      <c r="L244" s="30"/>
      <c r="M244" s="167" t="s">
        <v>1</v>
      </c>
      <c r="N244" s="168" t="s">
        <v>45</v>
      </c>
      <c r="O244" s="55"/>
      <c r="P244" s="169">
        <f t="shared" si="51"/>
        <v>0</v>
      </c>
      <c r="Q244" s="169">
        <v>0.35</v>
      </c>
      <c r="R244" s="169">
        <f t="shared" si="52"/>
        <v>0.7</v>
      </c>
      <c r="S244" s="169">
        <v>0</v>
      </c>
      <c r="T244" s="170">
        <f t="shared" si="53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71" t="s">
        <v>265</v>
      </c>
      <c r="AT244" s="171" t="s">
        <v>199</v>
      </c>
      <c r="AU244" s="171" t="s">
        <v>204</v>
      </c>
      <c r="AY244" s="14" t="s">
        <v>196</v>
      </c>
      <c r="BE244" s="172">
        <f t="shared" si="54"/>
        <v>0</v>
      </c>
      <c r="BF244" s="172">
        <f t="shared" si="55"/>
        <v>0</v>
      </c>
      <c r="BG244" s="172">
        <f t="shared" si="56"/>
        <v>0</v>
      </c>
      <c r="BH244" s="172">
        <f t="shared" si="57"/>
        <v>0</v>
      </c>
      <c r="BI244" s="172">
        <f t="shared" si="58"/>
        <v>0</v>
      </c>
      <c r="BJ244" s="14" t="s">
        <v>204</v>
      </c>
      <c r="BK244" s="172">
        <f t="shared" si="59"/>
        <v>0</v>
      </c>
      <c r="BL244" s="14" t="s">
        <v>265</v>
      </c>
      <c r="BM244" s="171" t="s">
        <v>2296</v>
      </c>
    </row>
    <row r="245" spans="1:65" s="2" customFormat="1" ht="16.5" customHeight="1">
      <c r="A245" s="29"/>
      <c r="B245" s="158"/>
      <c r="C245" s="159" t="s">
        <v>561</v>
      </c>
      <c r="D245" s="159" t="s">
        <v>199</v>
      </c>
      <c r="E245" s="160" t="s">
        <v>1363</v>
      </c>
      <c r="F245" s="161" t="s">
        <v>1364</v>
      </c>
      <c r="G245" s="162" t="s">
        <v>222</v>
      </c>
      <c r="H245" s="163">
        <v>302.39999999999998</v>
      </c>
      <c r="I245" s="164"/>
      <c r="J245" s="165">
        <f t="shared" si="50"/>
        <v>0</v>
      </c>
      <c r="K245" s="166"/>
      <c r="L245" s="30"/>
      <c r="M245" s="167" t="s">
        <v>1</v>
      </c>
      <c r="N245" s="168" t="s">
        <v>45</v>
      </c>
      <c r="O245" s="55"/>
      <c r="P245" s="169">
        <f t="shared" si="51"/>
        <v>0</v>
      </c>
      <c r="Q245" s="169">
        <v>0</v>
      </c>
      <c r="R245" s="169">
        <f t="shared" si="52"/>
        <v>0</v>
      </c>
      <c r="S245" s="169">
        <v>2.5000000000000001E-2</v>
      </c>
      <c r="T245" s="170">
        <f t="shared" si="53"/>
        <v>7.56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71" t="s">
        <v>265</v>
      </c>
      <c r="AT245" s="171" t="s">
        <v>199</v>
      </c>
      <c r="AU245" s="171" t="s">
        <v>204</v>
      </c>
      <c r="AY245" s="14" t="s">
        <v>196</v>
      </c>
      <c r="BE245" s="172">
        <f t="shared" si="54"/>
        <v>0</v>
      </c>
      <c r="BF245" s="172">
        <f t="shared" si="55"/>
        <v>0</v>
      </c>
      <c r="BG245" s="172">
        <f t="shared" si="56"/>
        <v>0</v>
      </c>
      <c r="BH245" s="172">
        <f t="shared" si="57"/>
        <v>0</v>
      </c>
      <c r="BI245" s="172">
        <f t="shared" si="58"/>
        <v>0</v>
      </c>
      <c r="BJ245" s="14" t="s">
        <v>204</v>
      </c>
      <c r="BK245" s="172">
        <f t="shared" si="59"/>
        <v>0</v>
      </c>
      <c r="BL245" s="14" t="s">
        <v>265</v>
      </c>
      <c r="BM245" s="171" t="s">
        <v>1365</v>
      </c>
    </row>
    <row r="246" spans="1:65" s="2" customFormat="1" ht="16.5" customHeight="1">
      <c r="A246" s="29"/>
      <c r="B246" s="158"/>
      <c r="C246" s="159" t="s">
        <v>565</v>
      </c>
      <c r="D246" s="159" t="s">
        <v>199</v>
      </c>
      <c r="E246" s="160" t="s">
        <v>1366</v>
      </c>
      <c r="F246" s="161" t="s">
        <v>1367</v>
      </c>
      <c r="G246" s="162" t="s">
        <v>208</v>
      </c>
      <c r="H246" s="163">
        <v>312.27</v>
      </c>
      <c r="I246" s="164"/>
      <c r="J246" s="165">
        <f t="shared" si="50"/>
        <v>0</v>
      </c>
      <c r="K246" s="166"/>
      <c r="L246" s="30"/>
      <c r="M246" s="167" t="s">
        <v>1</v>
      </c>
      <c r="N246" s="168" t="s">
        <v>45</v>
      </c>
      <c r="O246" s="55"/>
      <c r="P246" s="169">
        <f t="shared" si="51"/>
        <v>0</v>
      </c>
      <c r="Q246" s="169">
        <v>0</v>
      </c>
      <c r="R246" s="169">
        <f t="shared" si="52"/>
        <v>0</v>
      </c>
      <c r="S246" s="169">
        <v>0.04</v>
      </c>
      <c r="T246" s="170">
        <f t="shared" si="53"/>
        <v>12.4908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71" t="s">
        <v>265</v>
      </c>
      <c r="AT246" s="171" t="s">
        <v>199</v>
      </c>
      <c r="AU246" s="171" t="s">
        <v>204</v>
      </c>
      <c r="AY246" s="14" t="s">
        <v>196</v>
      </c>
      <c r="BE246" s="172">
        <f t="shared" si="54"/>
        <v>0</v>
      </c>
      <c r="BF246" s="172">
        <f t="shared" si="55"/>
        <v>0</v>
      </c>
      <c r="BG246" s="172">
        <f t="shared" si="56"/>
        <v>0</v>
      </c>
      <c r="BH246" s="172">
        <f t="shared" si="57"/>
        <v>0</v>
      </c>
      <c r="BI246" s="172">
        <f t="shared" si="58"/>
        <v>0</v>
      </c>
      <c r="BJ246" s="14" t="s">
        <v>204</v>
      </c>
      <c r="BK246" s="172">
        <f t="shared" si="59"/>
        <v>0</v>
      </c>
      <c r="BL246" s="14" t="s">
        <v>265</v>
      </c>
      <c r="BM246" s="171" t="s">
        <v>1368</v>
      </c>
    </row>
    <row r="247" spans="1:65" s="2" customFormat="1" ht="16.5" customHeight="1">
      <c r="A247" s="29"/>
      <c r="B247" s="158"/>
      <c r="C247" s="159" t="s">
        <v>567</v>
      </c>
      <c r="D247" s="159" t="s">
        <v>199</v>
      </c>
      <c r="E247" s="160" t="s">
        <v>1369</v>
      </c>
      <c r="F247" s="161" t="s">
        <v>1370</v>
      </c>
      <c r="G247" s="162" t="s">
        <v>208</v>
      </c>
      <c r="H247" s="163">
        <v>312.27</v>
      </c>
      <c r="I247" s="164"/>
      <c r="J247" s="165">
        <f t="shared" si="50"/>
        <v>0</v>
      </c>
      <c r="K247" s="166"/>
      <c r="L247" s="30"/>
      <c r="M247" s="167" t="s">
        <v>1</v>
      </c>
      <c r="N247" s="168" t="s">
        <v>45</v>
      </c>
      <c r="O247" s="55"/>
      <c r="P247" s="169">
        <f t="shared" si="51"/>
        <v>0</v>
      </c>
      <c r="Q247" s="169">
        <v>0</v>
      </c>
      <c r="R247" s="169">
        <f t="shared" si="52"/>
        <v>0</v>
      </c>
      <c r="S247" s="169">
        <v>0.02</v>
      </c>
      <c r="T247" s="170">
        <f t="shared" si="53"/>
        <v>6.2454000000000001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71" t="s">
        <v>265</v>
      </c>
      <c r="AT247" s="171" t="s">
        <v>199</v>
      </c>
      <c r="AU247" s="171" t="s">
        <v>204</v>
      </c>
      <c r="AY247" s="14" t="s">
        <v>196</v>
      </c>
      <c r="BE247" s="172">
        <f t="shared" si="54"/>
        <v>0</v>
      </c>
      <c r="BF247" s="172">
        <f t="shared" si="55"/>
        <v>0</v>
      </c>
      <c r="BG247" s="172">
        <f t="shared" si="56"/>
        <v>0</v>
      </c>
      <c r="BH247" s="172">
        <f t="shared" si="57"/>
        <v>0</v>
      </c>
      <c r="BI247" s="172">
        <f t="shared" si="58"/>
        <v>0</v>
      </c>
      <c r="BJ247" s="14" t="s">
        <v>204</v>
      </c>
      <c r="BK247" s="172">
        <f t="shared" si="59"/>
        <v>0</v>
      </c>
      <c r="BL247" s="14" t="s">
        <v>265</v>
      </c>
      <c r="BM247" s="171" t="s">
        <v>1371</v>
      </c>
    </row>
    <row r="248" spans="1:65" s="2" customFormat="1" ht="21.75" customHeight="1">
      <c r="A248" s="29"/>
      <c r="B248" s="158"/>
      <c r="C248" s="159" t="s">
        <v>571</v>
      </c>
      <c r="D248" s="159" t="s">
        <v>199</v>
      </c>
      <c r="E248" s="160" t="s">
        <v>2297</v>
      </c>
      <c r="F248" s="161" t="s">
        <v>2298</v>
      </c>
      <c r="G248" s="162" t="s">
        <v>512</v>
      </c>
      <c r="H248" s="163">
        <v>1</v>
      </c>
      <c r="I248" s="164"/>
      <c r="J248" s="165">
        <f t="shared" si="50"/>
        <v>0</v>
      </c>
      <c r="K248" s="166"/>
      <c r="L248" s="30"/>
      <c r="M248" s="167" t="s">
        <v>1</v>
      </c>
      <c r="N248" s="168" t="s">
        <v>45</v>
      </c>
      <c r="O248" s="55"/>
      <c r="P248" s="169">
        <f t="shared" si="51"/>
        <v>0</v>
      </c>
      <c r="Q248" s="169">
        <v>3.1029999999999999E-2</v>
      </c>
      <c r="R248" s="169">
        <f t="shared" si="52"/>
        <v>3.1029999999999999E-2</v>
      </c>
      <c r="S248" s="169">
        <v>0</v>
      </c>
      <c r="T248" s="170">
        <f t="shared" si="53"/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71" t="s">
        <v>265</v>
      </c>
      <c r="AT248" s="171" t="s">
        <v>199</v>
      </c>
      <c r="AU248" s="171" t="s">
        <v>204</v>
      </c>
      <c r="AY248" s="14" t="s">
        <v>196</v>
      </c>
      <c r="BE248" s="172">
        <f t="shared" si="54"/>
        <v>0</v>
      </c>
      <c r="BF248" s="172">
        <f t="shared" si="55"/>
        <v>0</v>
      </c>
      <c r="BG248" s="172">
        <f t="shared" si="56"/>
        <v>0</v>
      </c>
      <c r="BH248" s="172">
        <f t="shared" si="57"/>
        <v>0</v>
      </c>
      <c r="BI248" s="172">
        <f t="shared" si="58"/>
        <v>0</v>
      </c>
      <c r="BJ248" s="14" t="s">
        <v>204</v>
      </c>
      <c r="BK248" s="172">
        <f t="shared" si="59"/>
        <v>0</v>
      </c>
      <c r="BL248" s="14" t="s">
        <v>265</v>
      </c>
      <c r="BM248" s="171" t="s">
        <v>2299</v>
      </c>
    </row>
    <row r="249" spans="1:65" s="2" customFormat="1" ht="16.5" customHeight="1">
      <c r="A249" s="29"/>
      <c r="B249" s="158"/>
      <c r="C249" s="159" t="s">
        <v>575</v>
      </c>
      <c r="D249" s="159" t="s">
        <v>199</v>
      </c>
      <c r="E249" s="160" t="s">
        <v>2300</v>
      </c>
      <c r="F249" s="161" t="s">
        <v>2301</v>
      </c>
      <c r="G249" s="162" t="s">
        <v>512</v>
      </c>
      <c r="H249" s="163">
        <v>1</v>
      </c>
      <c r="I249" s="164"/>
      <c r="J249" s="165">
        <f t="shared" si="50"/>
        <v>0</v>
      </c>
      <c r="K249" s="166"/>
      <c r="L249" s="30"/>
      <c r="M249" s="167" t="s">
        <v>1</v>
      </c>
      <c r="N249" s="168" t="s">
        <v>45</v>
      </c>
      <c r="O249" s="55"/>
      <c r="P249" s="169">
        <f t="shared" si="51"/>
        <v>0</v>
      </c>
      <c r="Q249" s="169">
        <v>5.5309999999999998E-2</v>
      </c>
      <c r="R249" s="169">
        <f t="shared" si="52"/>
        <v>5.5309999999999998E-2</v>
      </c>
      <c r="S249" s="169">
        <v>0</v>
      </c>
      <c r="T249" s="170">
        <f t="shared" si="53"/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71" t="s">
        <v>265</v>
      </c>
      <c r="AT249" s="171" t="s">
        <v>199</v>
      </c>
      <c r="AU249" s="171" t="s">
        <v>204</v>
      </c>
      <c r="AY249" s="14" t="s">
        <v>196</v>
      </c>
      <c r="BE249" s="172">
        <f t="shared" si="54"/>
        <v>0</v>
      </c>
      <c r="BF249" s="172">
        <f t="shared" si="55"/>
        <v>0</v>
      </c>
      <c r="BG249" s="172">
        <f t="shared" si="56"/>
        <v>0</v>
      </c>
      <c r="BH249" s="172">
        <f t="shared" si="57"/>
        <v>0</v>
      </c>
      <c r="BI249" s="172">
        <f t="shared" si="58"/>
        <v>0</v>
      </c>
      <c r="BJ249" s="14" t="s">
        <v>204</v>
      </c>
      <c r="BK249" s="172">
        <f t="shared" si="59"/>
        <v>0</v>
      </c>
      <c r="BL249" s="14" t="s">
        <v>265</v>
      </c>
      <c r="BM249" s="171" t="s">
        <v>2302</v>
      </c>
    </row>
    <row r="250" spans="1:65" s="2" customFormat="1" ht="16.5" customHeight="1">
      <c r="A250" s="29"/>
      <c r="B250" s="158"/>
      <c r="C250" s="159" t="s">
        <v>577</v>
      </c>
      <c r="D250" s="159" t="s">
        <v>199</v>
      </c>
      <c r="E250" s="160" t="s">
        <v>2303</v>
      </c>
      <c r="F250" s="161" t="s">
        <v>2077</v>
      </c>
      <c r="G250" s="162" t="s">
        <v>512</v>
      </c>
      <c r="H250" s="163">
        <v>2</v>
      </c>
      <c r="I250" s="164"/>
      <c r="J250" s="165">
        <f t="shared" si="50"/>
        <v>0</v>
      </c>
      <c r="K250" s="166"/>
      <c r="L250" s="30"/>
      <c r="M250" s="167" t="s">
        <v>1</v>
      </c>
      <c r="N250" s="168" t="s">
        <v>45</v>
      </c>
      <c r="O250" s="55"/>
      <c r="P250" s="169">
        <f t="shared" si="51"/>
        <v>0</v>
      </c>
      <c r="Q250" s="169">
        <v>3.1530000000000002E-2</v>
      </c>
      <c r="R250" s="169">
        <f t="shared" si="52"/>
        <v>6.3060000000000005E-2</v>
      </c>
      <c r="S250" s="169">
        <v>0</v>
      </c>
      <c r="T250" s="170">
        <f t="shared" si="53"/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71" t="s">
        <v>265</v>
      </c>
      <c r="AT250" s="171" t="s">
        <v>199</v>
      </c>
      <c r="AU250" s="171" t="s">
        <v>204</v>
      </c>
      <c r="AY250" s="14" t="s">
        <v>196</v>
      </c>
      <c r="BE250" s="172">
        <f t="shared" si="54"/>
        <v>0</v>
      </c>
      <c r="BF250" s="172">
        <f t="shared" si="55"/>
        <v>0</v>
      </c>
      <c r="BG250" s="172">
        <f t="shared" si="56"/>
        <v>0</v>
      </c>
      <c r="BH250" s="172">
        <f t="shared" si="57"/>
        <v>0</v>
      </c>
      <c r="BI250" s="172">
        <f t="shared" si="58"/>
        <v>0</v>
      </c>
      <c r="BJ250" s="14" t="s">
        <v>204</v>
      </c>
      <c r="BK250" s="172">
        <f t="shared" si="59"/>
        <v>0</v>
      </c>
      <c r="BL250" s="14" t="s">
        <v>265</v>
      </c>
      <c r="BM250" s="171" t="s">
        <v>2304</v>
      </c>
    </row>
    <row r="251" spans="1:65" s="2" customFormat="1" ht="16.5" customHeight="1">
      <c r="A251" s="29"/>
      <c r="B251" s="158"/>
      <c r="C251" s="159" t="s">
        <v>581</v>
      </c>
      <c r="D251" s="159" t="s">
        <v>199</v>
      </c>
      <c r="E251" s="160" t="s">
        <v>2305</v>
      </c>
      <c r="F251" s="161" t="s">
        <v>2306</v>
      </c>
      <c r="G251" s="162" t="s">
        <v>512</v>
      </c>
      <c r="H251" s="163">
        <v>1</v>
      </c>
      <c r="I251" s="164"/>
      <c r="J251" s="165">
        <f t="shared" si="50"/>
        <v>0</v>
      </c>
      <c r="K251" s="166"/>
      <c r="L251" s="30"/>
      <c r="M251" s="167" t="s">
        <v>1</v>
      </c>
      <c r="N251" s="168" t="s">
        <v>45</v>
      </c>
      <c r="O251" s="55"/>
      <c r="P251" s="169">
        <f t="shared" si="51"/>
        <v>0</v>
      </c>
      <c r="Q251" s="169">
        <v>3.7530000000000001E-2</v>
      </c>
      <c r="R251" s="169">
        <f t="shared" si="52"/>
        <v>3.7530000000000001E-2</v>
      </c>
      <c r="S251" s="169">
        <v>0</v>
      </c>
      <c r="T251" s="170">
        <f t="shared" si="53"/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71" t="s">
        <v>265</v>
      </c>
      <c r="AT251" s="171" t="s">
        <v>199</v>
      </c>
      <c r="AU251" s="171" t="s">
        <v>204</v>
      </c>
      <c r="AY251" s="14" t="s">
        <v>196</v>
      </c>
      <c r="BE251" s="172">
        <f t="shared" si="54"/>
        <v>0</v>
      </c>
      <c r="BF251" s="172">
        <f t="shared" si="55"/>
        <v>0</v>
      </c>
      <c r="BG251" s="172">
        <f t="shared" si="56"/>
        <v>0</v>
      </c>
      <c r="BH251" s="172">
        <f t="shared" si="57"/>
        <v>0</v>
      </c>
      <c r="BI251" s="172">
        <f t="shared" si="58"/>
        <v>0</v>
      </c>
      <c r="BJ251" s="14" t="s">
        <v>204</v>
      </c>
      <c r="BK251" s="172">
        <f t="shared" si="59"/>
        <v>0</v>
      </c>
      <c r="BL251" s="14" t="s">
        <v>265</v>
      </c>
      <c r="BM251" s="171" t="s">
        <v>2307</v>
      </c>
    </row>
    <row r="252" spans="1:65" s="2" customFormat="1" ht="16.5" customHeight="1">
      <c r="A252" s="29"/>
      <c r="B252" s="158"/>
      <c r="C252" s="159" t="s">
        <v>585</v>
      </c>
      <c r="D252" s="159" t="s">
        <v>199</v>
      </c>
      <c r="E252" s="160" t="s">
        <v>2308</v>
      </c>
      <c r="F252" s="161" t="s">
        <v>2309</v>
      </c>
      <c r="G252" s="162" t="s">
        <v>512</v>
      </c>
      <c r="H252" s="163">
        <v>1</v>
      </c>
      <c r="I252" s="164"/>
      <c r="J252" s="165">
        <f t="shared" si="50"/>
        <v>0</v>
      </c>
      <c r="K252" s="166"/>
      <c r="L252" s="30"/>
      <c r="M252" s="167" t="s">
        <v>1</v>
      </c>
      <c r="N252" s="168" t="s">
        <v>45</v>
      </c>
      <c r="O252" s="55"/>
      <c r="P252" s="169">
        <f t="shared" si="51"/>
        <v>0</v>
      </c>
      <c r="Q252" s="169">
        <v>5.5309999999999998E-2</v>
      </c>
      <c r="R252" s="169">
        <f t="shared" si="52"/>
        <v>5.5309999999999998E-2</v>
      </c>
      <c r="S252" s="169">
        <v>0</v>
      </c>
      <c r="T252" s="170">
        <f t="shared" si="53"/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71" t="s">
        <v>265</v>
      </c>
      <c r="AT252" s="171" t="s">
        <v>199</v>
      </c>
      <c r="AU252" s="171" t="s">
        <v>204</v>
      </c>
      <c r="AY252" s="14" t="s">
        <v>196</v>
      </c>
      <c r="BE252" s="172">
        <f t="shared" si="54"/>
        <v>0</v>
      </c>
      <c r="BF252" s="172">
        <f t="shared" si="55"/>
        <v>0</v>
      </c>
      <c r="BG252" s="172">
        <f t="shared" si="56"/>
        <v>0</v>
      </c>
      <c r="BH252" s="172">
        <f t="shared" si="57"/>
        <v>0</v>
      </c>
      <c r="BI252" s="172">
        <f t="shared" si="58"/>
        <v>0</v>
      </c>
      <c r="BJ252" s="14" t="s">
        <v>204</v>
      </c>
      <c r="BK252" s="172">
        <f t="shared" si="59"/>
        <v>0</v>
      </c>
      <c r="BL252" s="14" t="s">
        <v>265</v>
      </c>
      <c r="BM252" s="171" t="s">
        <v>2310</v>
      </c>
    </row>
    <row r="253" spans="1:65" s="2" customFormat="1" ht="21.75" customHeight="1">
      <c r="A253" s="29"/>
      <c r="B253" s="158"/>
      <c r="C253" s="159" t="s">
        <v>589</v>
      </c>
      <c r="D253" s="159" t="s">
        <v>199</v>
      </c>
      <c r="E253" s="160" t="s">
        <v>2080</v>
      </c>
      <c r="F253" s="161" t="s">
        <v>2311</v>
      </c>
      <c r="G253" s="162" t="s">
        <v>512</v>
      </c>
      <c r="H253" s="163">
        <v>1</v>
      </c>
      <c r="I253" s="164"/>
      <c r="J253" s="165">
        <f t="shared" si="50"/>
        <v>0</v>
      </c>
      <c r="K253" s="166"/>
      <c r="L253" s="30"/>
      <c r="M253" s="167" t="s">
        <v>1</v>
      </c>
      <c r="N253" s="168" t="s">
        <v>45</v>
      </c>
      <c r="O253" s="55"/>
      <c r="P253" s="169">
        <f t="shared" si="51"/>
        <v>0</v>
      </c>
      <c r="Q253" s="169">
        <v>0.32</v>
      </c>
      <c r="R253" s="169">
        <f t="shared" si="52"/>
        <v>0.32</v>
      </c>
      <c r="S253" s="169">
        <v>0</v>
      </c>
      <c r="T253" s="170">
        <f t="shared" si="53"/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71" t="s">
        <v>265</v>
      </c>
      <c r="AT253" s="171" t="s">
        <v>199</v>
      </c>
      <c r="AU253" s="171" t="s">
        <v>204</v>
      </c>
      <c r="AY253" s="14" t="s">
        <v>196</v>
      </c>
      <c r="BE253" s="172">
        <f t="shared" si="54"/>
        <v>0</v>
      </c>
      <c r="BF253" s="172">
        <f t="shared" si="55"/>
        <v>0</v>
      </c>
      <c r="BG253" s="172">
        <f t="shared" si="56"/>
        <v>0</v>
      </c>
      <c r="BH253" s="172">
        <f t="shared" si="57"/>
        <v>0</v>
      </c>
      <c r="BI253" s="172">
        <f t="shared" si="58"/>
        <v>0</v>
      </c>
      <c r="BJ253" s="14" t="s">
        <v>204</v>
      </c>
      <c r="BK253" s="172">
        <f t="shared" si="59"/>
        <v>0</v>
      </c>
      <c r="BL253" s="14" t="s">
        <v>265</v>
      </c>
      <c r="BM253" s="171" t="s">
        <v>2312</v>
      </c>
    </row>
    <row r="254" spans="1:65" s="2" customFormat="1" ht="16.5" customHeight="1">
      <c r="A254" s="29"/>
      <c r="B254" s="158"/>
      <c r="C254" s="159" t="s">
        <v>593</v>
      </c>
      <c r="D254" s="159" t="s">
        <v>199</v>
      </c>
      <c r="E254" s="160" t="s">
        <v>2313</v>
      </c>
      <c r="F254" s="161" t="s">
        <v>2314</v>
      </c>
      <c r="G254" s="162" t="s">
        <v>512</v>
      </c>
      <c r="H254" s="163">
        <v>2</v>
      </c>
      <c r="I254" s="164"/>
      <c r="J254" s="165">
        <f t="shared" si="50"/>
        <v>0</v>
      </c>
      <c r="K254" s="166"/>
      <c r="L254" s="30"/>
      <c r="M254" s="167" t="s">
        <v>1</v>
      </c>
      <c r="N254" s="168" t="s">
        <v>45</v>
      </c>
      <c r="O254" s="55"/>
      <c r="P254" s="169">
        <f t="shared" si="51"/>
        <v>0</v>
      </c>
      <c r="Q254" s="169">
        <v>1.17E-2</v>
      </c>
      <c r="R254" s="169">
        <f t="shared" si="52"/>
        <v>2.3400000000000001E-2</v>
      </c>
      <c r="S254" s="169">
        <v>0</v>
      </c>
      <c r="T254" s="170">
        <f t="shared" si="53"/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71" t="s">
        <v>265</v>
      </c>
      <c r="AT254" s="171" t="s">
        <v>199</v>
      </c>
      <c r="AU254" s="171" t="s">
        <v>204</v>
      </c>
      <c r="AY254" s="14" t="s">
        <v>196</v>
      </c>
      <c r="BE254" s="172">
        <f t="shared" si="54"/>
        <v>0</v>
      </c>
      <c r="BF254" s="172">
        <f t="shared" si="55"/>
        <v>0</v>
      </c>
      <c r="BG254" s="172">
        <f t="shared" si="56"/>
        <v>0</v>
      </c>
      <c r="BH254" s="172">
        <f t="shared" si="57"/>
        <v>0</v>
      </c>
      <c r="BI254" s="172">
        <f t="shared" si="58"/>
        <v>0</v>
      </c>
      <c r="BJ254" s="14" t="s">
        <v>204</v>
      </c>
      <c r="BK254" s="172">
        <f t="shared" si="59"/>
        <v>0</v>
      </c>
      <c r="BL254" s="14" t="s">
        <v>265</v>
      </c>
      <c r="BM254" s="171" t="s">
        <v>2315</v>
      </c>
    </row>
    <row r="255" spans="1:65" s="2" customFormat="1" ht="16.5" customHeight="1">
      <c r="A255" s="29"/>
      <c r="B255" s="158"/>
      <c r="C255" s="159" t="s">
        <v>595</v>
      </c>
      <c r="D255" s="159" t="s">
        <v>199</v>
      </c>
      <c r="E255" s="160" t="s">
        <v>2084</v>
      </c>
      <c r="F255" s="161" t="s">
        <v>2085</v>
      </c>
      <c r="G255" s="162" t="s">
        <v>208</v>
      </c>
      <c r="H255" s="163">
        <v>34.604999999999997</v>
      </c>
      <c r="I255" s="164"/>
      <c r="J255" s="165">
        <f t="shared" si="50"/>
        <v>0</v>
      </c>
      <c r="K255" s="166"/>
      <c r="L255" s="30"/>
      <c r="M255" s="167" t="s">
        <v>1</v>
      </c>
      <c r="N255" s="168" t="s">
        <v>45</v>
      </c>
      <c r="O255" s="55"/>
      <c r="P255" s="169">
        <f t="shared" si="51"/>
        <v>0</v>
      </c>
      <c r="Q255" s="169">
        <v>0</v>
      </c>
      <c r="R255" s="169">
        <f t="shared" si="52"/>
        <v>0</v>
      </c>
      <c r="S255" s="169">
        <v>0.02</v>
      </c>
      <c r="T255" s="170">
        <f t="shared" si="53"/>
        <v>0.69209999999999994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71" t="s">
        <v>265</v>
      </c>
      <c r="AT255" s="171" t="s">
        <v>199</v>
      </c>
      <c r="AU255" s="171" t="s">
        <v>204</v>
      </c>
      <c r="AY255" s="14" t="s">
        <v>196</v>
      </c>
      <c r="BE255" s="172">
        <f t="shared" si="54"/>
        <v>0</v>
      </c>
      <c r="BF255" s="172">
        <f t="shared" si="55"/>
        <v>0</v>
      </c>
      <c r="BG255" s="172">
        <f t="shared" si="56"/>
        <v>0</v>
      </c>
      <c r="BH255" s="172">
        <f t="shared" si="57"/>
        <v>0</v>
      </c>
      <c r="BI255" s="172">
        <f t="shared" si="58"/>
        <v>0</v>
      </c>
      <c r="BJ255" s="14" t="s">
        <v>204</v>
      </c>
      <c r="BK255" s="172">
        <f t="shared" si="59"/>
        <v>0</v>
      </c>
      <c r="BL255" s="14" t="s">
        <v>265</v>
      </c>
      <c r="BM255" s="171" t="s">
        <v>2316</v>
      </c>
    </row>
    <row r="256" spans="1:65" s="2" customFormat="1" ht="16.5" customHeight="1">
      <c r="A256" s="29"/>
      <c r="B256" s="158"/>
      <c r="C256" s="159" t="s">
        <v>599</v>
      </c>
      <c r="D256" s="159" t="s">
        <v>199</v>
      </c>
      <c r="E256" s="160" t="s">
        <v>1372</v>
      </c>
      <c r="F256" s="161" t="s">
        <v>1373</v>
      </c>
      <c r="G256" s="162" t="s">
        <v>512</v>
      </c>
      <c r="H256" s="163">
        <v>8</v>
      </c>
      <c r="I256" s="164"/>
      <c r="J256" s="165">
        <f t="shared" si="50"/>
        <v>0</v>
      </c>
      <c r="K256" s="166"/>
      <c r="L256" s="30"/>
      <c r="M256" s="167" t="s">
        <v>1</v>
      </c>
      <c r="N256" s="168" t="s">
        <v>45</v>
      </c>
      <c r="O256" s="55"/>
      <c r="P256" s="169">
        <f t="shared" si="51"/>
        <v>0</v>
      </c>
      <c r="Q256" s="169">
        <v>5.1200000000000004E-3</v>
      </c>
      <c r="R256" s="169">
        <f t="shared" si="52"/>
        <v>4.0960000000000003E-2</v>
      </c>
      <c r="S256" s="169">
        <v>0</v>
      </c>
      <c r="T256" s="170">
        <f t="shared" si="53"/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71" t="s">
        <v>265</v>
      </c>
      <c r="AT256" s="171" t="s">
        <v>199</v>
      </c>
      <c r="AU256" s="171" t="s">
        <v>204</v>
      </c>
      <c r="AY256" s="14" t="s">
        <v>196</v>
      </c>
      <c r="BE256" s="172">
        <f t="shared" si="54"/>
        <v>0</v>
      </c>
      <c r="BF256" s="172">
        <f t="shared" si="55"/>
        <v>0</v>
      </c>
      <c r="BG256" s="172">
        <f t="shared" si="56"/>
        <v>0</v>
      </c>
      <c r="BH256" s="172">
        <f t="shared" si="57"/>
        <v>0</v>
      </c>
      <c r="BI256" s="172">
        <f t="shared" si="58"/>
        <v>0</v>
      </c>
      <c r="BJ256" s="14" t="s">
        <v>204</v>
      </c>
      <c r="BK256" s="172">
        <f t="shared" si="59"/>
        <v>0</v>
      </c>
      <c r="BL256" s="14" t="s">
        <v>265</v>
      </c>
      <c r="BM256" s="171" t="s">
        <v>2317</v>
      </c>
    </row>
    <row r="257" spans="1:65" s="2" customFormat="1" ht="16.5" customHeight="1">
      <c r="A257" s="29"/>
      <c r="B257" s="158"/>
      <c r="C257" s="159" t="s">
        <v>603</v>
      </c>
      <c r="D257" s="159" t="s">
        <v>199</v>
      </c>
      <c r="E257" s="160" t="s">
        <v>1375</v>
      </c>
      <c r="F257" s="161" t="s">
        <v>1376</v>
      </c>
      <c r="G257" s="162" t="s">
        <v>512</v>
      </c>
      <c r="H257" s="163">
        <v>192</v>
      </c>
      <c r="I257" s="164"/>
      <c r="J257" s="165">
        <f t="shared" si="50"/>
        <v>0</v>
      </c>
      <c r="K257" s="166"/>
      <c r="L257" s="30"/>
      <c r="M257" s="167" t="s">
        <v>1</v>
      </c>
      <c r="N257" s="168" t="s">
        <v>45</v>
      </c>
      <c r="O257" s="55"/>
      <c r="P257" s="169">
        <f t="shared" si="51"/>
        <v>0</v>
      </c>
      <c r="Q257" s="169">
        <v>1E-3</v>
      </c>
      <c r="R257" s="169">
        <f t="shared" si="52"/>
        <v>0.192</v>
      </c>
      <c r="S257" s="169">
        <v>0</v>
      </c>
      <c r="T257" s="170">
        <f t="shared" si="53"/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71" t="s">
        <v>265</v>
      </c>
      <c r="AT257" s="171" t="s">
        <v>199</v>
      </c>
      <c r="AU257" s="171" t="s">
        <v>204</v>
      </c>
      <c r="AY257" s="14" t="s">
        <v>196</v>
      </c>
      <c r="BE257" s="172">
        <f t="shared" si="54"/>
        <v>0</v>
      </c>
      <c r="BF257" s="172">
        <f t="shared" si="55"/>
        <v>0</v>
      </c>
      <c r="BG257" s="172">
        <f t="shared" si="56"/>
        <v>0</v>
      </c>
      <c r="BH257" s="172">
        <f t="shared" si="57"/>
        <v>0</v>
      </c>
      <c r="BI257" s="172">
        <f t="shared" si="58"/>
        <v>0</v>
      </c>
      <c r="BJ257" s="14" t="s">
        <v>204</v>
      </c>
      <c r="BK257" s="172">
        <f t="shared" si="59"/>
        <v>0</v>
      </c>
      <c r="BL257" s="14" t="s">
        <v>265</v>
      </c>
      <c r="BM257" s="171" t="s">
        <v>2318</v>
      </c>
    </row>
    <row r="258" spans="1:65" s="2" customFormat="1" ht="21.75" customHeight="1">
      <c r="A258" s="29"/>
      <c r="B258" s="158"/>
      <c r="C258" s="159" t="s">
        <v>608</v>
      </c>
      <c r="D258" s="159" t="s">
        <v>199</v>
      </c>
      <c r="E258" s="160" t="s">
        <v>1381</v>
      </c>
      <c r="F258" s="161" t="s">
        <v>1382</v>
      </c>
      <c r="G258" s="162" t="s">
        <v>512</v>
      </c>
      <c r="H258" s="163">
        <v>1</v>
      </c>
      <c r="I258" s="164"/>
      <c r="J258" s="165">
        <f t="shared" si="50"/>
        <v>0</v>
      </c>
      <c r="K258" s="166"/>
      <c r="L258" s="30"/>
      <c r="M258" s="167" t="s">
        <v>1</v>
      </c>
      <c r="N258" s="168" t="s">
        <v>45</v>
      </c>
      <c r="O258" s="55"/>
      <c r="P258" s="169">
        <f t="shared" si="51"/>
        <v>0</v>
      </c>
      <c r="Q258" s="169">
        <v>0.03</v>
      </c>
      <c r="R258" s="169">
        <f t="shared" si="52"/>
        <v>0.03</v>
      </c>
      <c r="S258" s="169">
        <v>0</v>
      </c>
      <c r="T258" s="170">
        <f t="shared" si="53"/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71" t="s">
        <v>265</v>
      </c>
      <c r="AT258" s="171" t="s">
        <v>199</v>
      </c>
      <c r="AU258" s="171" t="s">
        <v>204</v>
      </c>
      <c r="AY258" s="14" t="s">
        <v>196</v>
      </c>
      <c r="BE258" s="172">
        <f t="shared" si="54"/>
        <v>0</v>
      </c>
      <c r="BF258" s="172">
        <f t="shared" si="55"/>
        <v>0</v>
      </c>
      <c r="BG258" s="172">
        <f t="shared" si="56"/>
        <v>0</v>
      </c>
      <c r="BH258" s="172">
        <f t="shared" si="57"/>
        <v>0</v>
      </c>
      <c r="BI258" s="172">
        <f t="shared" si="58"/>
        <v>0</v>
      </c>
      <c r="BJ258" s="14" t="s">
        <v>204</v>
      </c>
      <c r="BK258" s="172">
        <f t="shared" si="59"/>
        <v>0</v>
      </c>
      <c r="BL258" s="14" t="s">
        <v>265</v>
      </c>
      <c r="BM258" s="171" t="s">
        <v>2319</v>
      </c>
    </row>
    <row r="259" spans="1:65" s="2" customFormat="1" ht="16.5" customHeight="1">
      <c r="A259" s="29"/>
      <c r="B259" s="158"/>
      <c r="C259" s="159" t="s">
        <v>612</v>
      </c>
      <c r="D259" s="159" t="s">
        <v>199</v>
      </c>
      <c r="E259" s="160" t="s">
        <v>1390</v>
      </c>
      <c r="F259" s="161" t="s">
        <v>1391</v>
      </c>
      <c r="G259" s="162" t="s">
        <v>1058</v>
      </c>
      <c r="H259" s="163">
        <v>2</v>
      </c>
      <c r="I259" s="164"/>
      <c r="J259" s="165">
        <f t="shared" si="50"/>
        <v>0</v>
      </c>
      <c r="K259" s="166"/>
      <c r="L259" s="30"/>
      <c r="M259" s="167" t="s">
        <v>1</v>
      </c>
      <c r="N259" s="168" t="s">
        <v>45</v>
      </c>
      <c r="O259" s="55"/>
      <c r="P259" s="169">
        <f t="shared" si="51"/>
        <v>0</v>
      </c>
      <c r="Q259" s="169">
        <v>0.01</v>
      </c>
      <c r="R259" s="169">
        <f t="shared" si="52"/>
        <v>0.02</v>
      </c>
      <c r="S259" s="169">
        <v>0</v>
      </c>
      <c r="T259" s="170">
        <f t="shared" si="53"/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71" t="s">
        <v>265</v>
      </c>
      <c r="AT259" s="171" t="s">
        <v>199</v>
      </c>
      <c r="AU259" s="171" t="s">
        <v>204</v>
      </c>
      <c r="AY259" s="14" t="s">
        <v>196</v>
      </c>
      <c r="BE259" s="172">
        <f t="shared" si="54"/>
        <v>0</v>
      </c>
      <c r="BF259" s="172">
        <f t="shared" si="55"/>
        <v>0</v>
      </c>
      <c r="BG259" s="172">
        <f t="shared" si="56"/>
        <v>0</v>
      </c>
      <c r="BH259" s="172">
        <f t="shared" si="57"/>
        <v>0</v>
      </c>
      <c r="BI259" s="172">
        <f t="shared" si="58"/>
        <v>0</v>
      </c>
      <c r="BJ259" s="14" t="s">
        <v>204</v>
      </c>
      <c r="BK259" s="172">
        <f t="shared" si="59"/>
        <v>0</v>
      </c>
      <c r="BL259" s="14" t="s">
        <v>265</v>
      </c>
      <c r="BM259" s="171" t="s">
        <v>2320</v>
      </c>
    </row>
    <row r="260" spans="1:65" s="2" customFormat="1" ht="16.5" customHeight="1">
      <c r="A260" s="29"/>
      <c r="B260" s="158"/>
      <c r="C260" s="159" t="s">
        <v>616</v>
      </c>
      <c r="D260" s="159" t="s">
        <v>199</v>
      </c>
      <c r="E260" s="160" t="s">
        <v>1378</v>
      </c>
      <c r="F260" s="161" t="s">
        <v>1379</v>
      </c>
      <c r="G260" s="162" t="s">
        <v>512</v>
      </c>
      <c r="H260" s="163">
        <v>4</v>
      </c>
      <c r="I260" s="164"/>
      <c r="J260" s="165">
        <f t="shared" si="50"/>
        <v>0</v>
      </c>
      <c r="K260" s="166"/>
      <c r="L260" s="30"/>
      <c r="M260" s="167" t="s">
        <v>1</v>
      </c>
      <c r="N260" s="168" t="s">
        <v>45</v>
      </c>
      <c r="O260" s="55"/>
      <c r="P260" s="169">
        <f t="shared" si="51"/>
        <v>0</v>
      </c>
      <c r="Q260" s="169">
        <v>9.1E-4</v>
      </c>
      <c r="R260" s="169">
        <f t="shared" si="52"/>
        <v>3.64E-3</v>
      </c>
      <c r="S260" s="169">
        <v>0</v>
      </c>
      <c r="T260" s="170">
        <f t="shared" si="53"/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71" t="s">
        <v>265</v>
      </c>
      <c r="AT260" s="171" t="s">
        <v>199</v>
      </c>
      <c r="AU260" s="171" t="s">
        <v>204</v>
      </c>
      <c r="AY260" s="14" t="s">
        <v>196</v>
      </c>
      <c r="BE260" s="172">
        <f t="shared" si="54"/>
        <v>0</v>
      </c>
      <c r="BF260" s="172">
        <f t="shared" si="55"/>
        <v>0</v>
      </c>
      <c r="BG260" s="172">
        <f t="shared" si="56"/>
        <v>0</v>
      </c>
      <c r="BH260" s="172">
        <f t="shared" si="57"/>
        <v>0</v>
      </c>
      <c r="BI260" s="172">
        <f t="shared" si="58"/>
        <v>0</v>
      </c>
      <c r="BJ260" s="14" t="s">
        <v>204</v>
      </c>
      <c r="BK260" s="172">
        <f t="shared" si="59"/>
        <v>0</v>
      </c>
      <c r="BL260" s="14" t="s">
        <v>265</v>
      </c>
      <c r="BM260" s="171" t="s">
        <v>2321</v>
      </c>
    </row>
    <row r="261" spans="1:65" s="2" customFormat="1" ht="16.5" customHeight="1">
      <c r="A261" s="29"/>
      <c r="B261" s="158"/>
      <c r="C261" s="159" t="s">
        <v>620</v>
      </c>
      <c r="D261" s="159" t="s">
        <v>199</v>
      </c>
      <c r="E261" s="160" t="s">
        <v>1238</v>
      </c>
      <c r="F261" s="161" t="s">
        <v>1239</v>
      </c>
      <c r="G261" s="162" t="s">
        <v>1231</v>
      </c>
      <c r="H261" s="163">
        <v>200</v>
      </c>
      <c r="I261" s="164"/>
      <c r="J261" s="165">
        <f t="shared" si="50"/>
        <v>0</v>
      </c>
      <c r="K261" s="166"/>
      <c r="L261" s="30"/>
      <c r="M261" s="167" t="s">
        <v>1</v>
      </c>
      <c r="N261" s="168" t="s">
        <v>45</v>
      </c>
      <c r="O261" s="55"/>
      <c r="P261" s="169">
        <f t="shared" si="51"/>
        <v>0</v>
      </c>
      <c r="Q261" s="169">
        <v>0</v>
      </c>
      <c r="R261" s="169">
        <f t="shared" si="52"/>
        <v>0</v>
      </c>
      <c r="S261" s="169">
        <v>1E-3</v>
      </c>
      <c r="T261" s="170">
        <f t="shared" si="53"/>
        <v>0.2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71" t="s">
        <v>265</v>
      </c>
      <c r="AT261" s="171" t="s">
        <v>199</v>
      </c>
      <c r="AU261" s="171" t="s">
        <v>204</v>
      </c>
      <c r="AY261" s="14" t="s">
        <v>196</v>
      </c>
      <c r="BE261" s="172">
        <f t="shared" si="54"/>
        <v>0</v>
      </c>
      <c r="BF261" s="172">
        <f t="shared" si="55"/>
        <v>0</v>
      </c>
      <c r="BG261" s="172">
        <f t="shared" si="56"/>
        <v>0</v>
      </c>
      <c r="BH261" s="172">
        <f t="shared" si="57"/>
        <v>0</v>
      </c>
      <c r="BI261" s="172">
        <f t="shared" si="58"/>
        <v>0</v>
      </c>
      <c r="BJ261" s="14" t="s">
        <v>204</v>
      </c>
      <c r="BK261" s="172">
        <f t="shared" si="59"/>
        <v>0</v>
      </c>
      <c r="BL261" s="14" t="s">
        <v>265</v>
      </c>
      <c r="BM261" s="171" t="s">
        <v>1393</v>
      </c>
    </row>
    <row r="262" spans="1:65" s="2" customFormat="1" ht="16.5" customHeight="1">
      <c r="A262" s="29"/>
      <c r="B262" s="158"/>
      <c r="C262" s="159" t="s">
        <v>624</v>
      </c>
      <c r="D262" s="159" t="s">
        <v>199</v>
      </c>
      <c r="E262" s="160" t="s">
        <v>1242</v>
      </c>
      <c r="F262" s="161" t="s">
        <v>1243</v>
      </c>
      <c r="G262" s="162" t="s">
        <v>212</v>
      </c>
      <c r="H262" s="163">
        <v>9.0380000000000003</v>
      </c>
      <c r="I262" s="164"/>
      <c r="J262" s="165">
        <f t="shared" si="50"/>
        <v>0</v>
      </c>
      <c r="K262" s="166"/>
      <c r="L262" s="30"/>
      <c r="M262" s="167" t="s">
        <v>1</v>
      </c>
      <c r="N262" s="168" t="s">
        <v>45</v>
      </c>
      <c r="O262" s="55"/>
      <c r="P262" s="169">
        <f t="shared" si="51"/>
        <v>0</v>
      </c>
      <c r="Q262" s="169">
        <v>0</v>
      </c>
      <c r="R262" s="169">
        <f t="shared" si="52"/>
        <v>0</v>
      </c>
      <c r="S262" s="169">
        <v>0</v>
      </c>
      <c r="T262" s="170">
        <f t="shared" si="53"/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71" t="s">
        <v>265</v>
      </c>
      <c r="AT262" s="171" t="s">
        <v>199</v>
      </c>
      <c r="AU262" s="171" t="s">
        <v>204</v>
      </c>
      <c r="AY262" s="14" t="s">
        <v>196</v>
      </c>
      <c r="BE262" s="172">
        <f t="shared" si="54"/>
        <v>0</v>
      </c>
      <c r="BF262" s="172">
        <f t="shared" si="55"/>
        <v>0</v>
      </c>
      <c r="BG262" s="172">
        <f t="shared" si="56"/>
        <v>0</v>
      </c>
      <c r="BH262" s="172">
        <f t="shared" si="57"/>
        <v>0</v>
      </c>
      <c r="BI262" s="172">
        <f t="shared" si="58"/>
        <v>0</v>
      </c>
      <c r="BJ262" s="14" t="s">
        <v>204</v>
      </c>
      <c r="BK262" s="172">
        <f t="shared" si="59"/>
        <v>0</v>
      </c>
      <c r="BL262" s="14" t="s">
        <v>265</v>
      </c>
      <c r="BM262" s="171" t="s">
        <v>2322</v>
      </c>
    </row>
    <row r="263" spans="1:65" s="12" customFormat="1" ht="22.9" customHeight="1">
      <c r="B263" s="145"/>
      <c r="D263" s="146" t="s">
        <v>78</v>
      </c>
      <c r="E263" s="156" t="s">
        <v>1395</v>
      </c>
      <c r="F263" s="156" t="s">
        <v>1396</v>
      </c>
      <c r="I263" s="148"/>
      <c r="J263" s="157">
        <f>BK263</f>
        <v>0</v>
      </c>
      <c r="L263" s="145"/>
      <c r="M263" s="150"/>
      <c r="N263" s="151"/>
      <c r="O263" s="151"/>
      <c r="P263" s="152">
        <f>SUM(P264:P267)</f>
        <v>0</v>
      </c>
      <c r="Q263" s="151"/>
      <c r="R263" s="152">
        <f>SUM(R264:R267)</f>
        <v>1.36484454</v>
      </c>
      <c r="S263" s="151"/>
      <c r="T263" s="153">
        <f>SUM(T264:T267)</f>
        <v>0</v>
      </c>
      <c r="AR263" s="146" t="s">
        <v>204</v>
      </c>
      <c r="AT263" s="154" t="s">
        <v>78</v>
      </c>
      <c r="AU263" s="154" t="s">
        <v>87</v>
      </c>
      <c r="AY263" s="146" t="s">
        <v>196</v>
      </c>
      <c r="BK263" s="155">
        <f>SUM(BK264:BK267)</f>
        <v>0</v>
      </c>
    </row>
    <row r="264" spans="1:65" s="2" customFormat="1" ht="16.5" customHeight="1">
      <c r="A264" s="29"/>
      <c r="B264" s="158"/>
      <c r="C264" s="159" t="s">
        <v>628</v>
      </c>
      <c r="D264" s="159" t="s">
        <v>199</v>
      </c>
      <c r="E264" s="160" t="s">
        <v>2323</v>
      </c>
      <c r="F264" s="161" t="s">
        <v>2324</v>
      </c>
      <c r="G264" s="162" t="s">
        <v>208</v>
      </c>
      <c r="H264" s="163">
        <v>719.00599999999997</v>
      </c>
      <c r="I264" s="164"/>
      <c r="J264" s="165">
        <f>ROUND(I264*H264,2)</f>
        <v>0</v>
      </c>
      <c r="K264" s="166"/>
      <c r="L264" s="30"/>
      <c r="M264" s="167" t="s">
        <v>1</v>
      </c>
      <c r="N264" s="168" t="s">
        <v>45</v>
      </c>
      <c r="O264" s="55"/>
      <c r="P264" s="169">
        <f>O264*H264</f>
        <v>0</v>
      </c>
      <c r="Q264" s="169">
        <v>2.0000000000000001E-4</v>
      </c>
      <c r="R264" s="169">
        <f>Q264*H264</f>
        <v>0.14380119999999999</v>
      </c>
      <c r="S264" s="169">
        <v>0</v>
      </c>
      <c r="T264" s="170">
        <f>S264*H264</f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71" t="s">
        <v>265</v>
      </c>
      <c r="AT264" s="171" t="s">
        <v>199</v>
      </c>
      <c r="AU264" s="171" t="s">
        <v>204</v>
      </c>
      <c r="AY264" s="14" t="s">
        <v>196</v>
      </c>
      <c r="BE264" s="172">
        <f>IF(N264="základní",J264,0)</f>
        <v>0</v>
      </c>
      <c r="BF264" s="172">
        <f>IF(N264="snížená",J264,0)</f>
        <v>0</v>
      </c>
      <c r="BG264" s="172">
        <f>IF(N264="zákl. přenesená",J264,0)</f>
        <v>0</v>
      </c>
      <c r="BH264" s="172">
        <f>IF(N264="sníž. přenesená",J264,0)</f>
        <v>0</v>
      </c>
      <c r="BI264" s="172">
        <f>IF(N264="nulová",J264,0)</f>
        <v>0</v>
      </c>
      <c r="BJ264" s="14" t="s">
        <v>204</v>
      </c>
      <c r="BK264" s="172">
        <f>ROUND(I264*H264,2)</f>
        <v>0</v>
      </c>
      <c r="BL264" s="14" t="s">
        <v>265</v>
      </c>
      <c r="BM264" s="171" t="s">
        <v>2325</v>
      </c>
    </row>
    <row r="265" spans="1:65" s="2" customFormat="1" ht="16.5" customHeight="1">
      <c r="A265" s="29"/>
      <c r="B265" s="158"/>
      <c r="C265" s="159" t="s">
        <v>632</v>
      </c>
      <c r="D265" s="159" t="s">
        <v>199</v>
      </c>
      <c r="E265" s="160" t="s">
        <v>1397</v>
      </c>
      <c r="F265" s="161" t="s">
        <v>1398</v>
      </c>
      <c r="G265" s="162" t="s">
        <v>208</v>
      </c>
      <c r="H265" s="163">
        <v>287.17</v>
      </c>
      <c r="I265" s="164"/>
      <c r="J265" s="165">
        <f>ROUND(I265*H265,2)</f>
        <v>0</v>
      </c>
      <c r="K265" s="166"/>
      <c r="L265" s="30"/>
      <c r="M265" s="167" t="s">
        <v>1</v>
      </c>
      <c r="N265" s="168" t="s">
        <v>45</v>
      </c>
      <c r="O265" s="55"/>
      <c r="P265" s="169">
        <f>O265*H265</f>
        <v>0</v>
      </c>
      <c r="Q265" s="169">
        <v>2.0000000000000001E-4</v>
      </c>
      <c r="R265" s="169">
        <f>Q265*H265</f>
        <v>5.7434000000000006E-2</v>
      </c>
      <c r="S265" s="169">
        <v>0</v>
      </c>
      <c r="T265" s="170">
        <f>S265*H265</f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71" t="s">
        <v>265</v>
      </c>
      <c r="AT265" s="171" t="s">
        <v>199</v>
      </c>
      <c r="AU265" s="171" t="s">
        <v>204</v>
      </c>
      <c r="AY265" s="14" t="s">
        <v>196</v>
      </c>
      <c r="BE265" s="172">
        <f>IF(N265="základní",J265,0)</f>
        <v>0</v>
      </c>
      <c r="BF265" s="172">
        <f>IF(N265="snížená",J265,0)</f>
        <v>0</v>
      </c>
      <c r="BG265" s="172">
        <f>IF(N265="zákl. přenesená",J265,0)</f>
        <v>0</v>
      </c>
      <c r="BH265" s="172">
        <f>IF(N265="sníž. přenesená",J265,0)</f>
        <v>0</v>
      </c>
      <c r="BI265" s="172">
        <f>IF(N265="nulová",J265,0)</f>
        <v>0</v>
      </c>
      <c r="BJ265" s="14" t="s">
        <v>204</v>
      </c>
      <c r="BK265" s="172">
        <f>ROUND(I265*H265,2)</f>
        <v>0</v>
      </c>
      <c r="BL265" s="14" t="s">
        <v>265</v>
      </c>
      <c r="BM265" s="171" t="s">
        <v>2326</v>
      </c>
    </row>
    <row r="266" spans="1:65" s="2" customFormat="1" ht="16.5" customHeight="1">
      <c r="A266" s="29"/>
      <c r="B266" s="158"/>
      <c r="C266" s="159" t="s">
        <v>636</v>
      </c>
      <c r="D266" s="159" t="s">
        <v>199</v>
      </c>
      <c r="E266" s="160" t="s">
        <v>2327</v>
      </c>
      <c r="F266" s="161" t="s">
        <v>2328</v>
      </c>
      <c r="G266" s="162" t="s">
        <v>208</v>
      </c>
      <c r="H266" s="163">
        <v>719.00599999999997</v>
      </c>
      <c r="I266" s="164"/>
      <c r="J266" s="165">
        <f>ROUND(I266*H266,2)</f>
        <v>0</v>
      </c>
      <c r="K266" s="166"/>
      <c r="L266" s="30"/>
      <c r="M266" s="167" t="s">
        <v>1</v>
      </c>
      <c r="N266" s="168" t="s">
        <v>45</v>
      </c>
      <c r="O266" s="55"/>
      <c r="P266" s="169">
        <f>O266*H266</f>
        <v>0</v>
      </c>
      <c r="Q266" s="169">
        <v>2.9E-4</v>
      </c>
      <c r="R266" s="169">
        <f>Q266*H266</f>
        <v>0.20851174</v>
      </c>
      <c r="S266" s="169">
        <v>0</v>
      </c>
      <c r="T266" s="170">
        <f>S266*H266</f>
        <v>0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71" t="s">
        <v>265</v>
      </c>
      <c r="AT266" s="171" t="s">
        <v>199</v>
      </c>
      <c r="AU266" s="171" t="s">
        <v>204</v>
      </c>
      <c r="AY266" s="14" t="s">
        <v>196</v>
      </c>
      <c r="BE266" s="172">
        <f>IF(N266="základní",J266,0)</f>
        <v>0</v>
      </c>
      <c r="BF266" s="172">
        <f>IF(N266="snížená",J266,0)</f>
        <v>0</v>
      </c>
      <c r="BG266" s="172">
        <f>IF(N266="zákl. přenesená",J266,0)</f>
        <v>0</v>
      </c>
      <c r="BH266" s="172">
        <f>IF(N266="sníž. přenesená",J266,0)</f>
        <v>0</v>
      </c>
      <c r="BI266" s="172">
        <f>IF(N266="nulová",J266,0)</f>
        <v>0</v>
      </c>
      <c r="BJ266" s="14" t="s">
        <v>204</v>
      </c>
      <c r="BK266" s="172">
        <f>ROUND(I266*H266,2)</f>
        <v>0</v>
      </c>
      <c r="BL266" s="14" t="s">
        <v>265</v>
      </c>
      <c r="BM266" s="171" t="s">
        <v>2329</v>
      </c>
    </row>
    <row r="267" spans="1:65" s="2" customFormat="1" ht="16.5" customHeight="1">
      <c r="A267" s="29"/>
      <c r="B267" s="158"/>
      <c r="C267" s="159" t="s">
        <v>640</v>
      </c>
      <c r="D267" s="159" t="s">
        <v>199</v>
      </c>
      <c r="E267" s="160" t="s">
        <v>1400</v>
      </c>
      <c r="F267" s="161" t="s">
        <v>1401</v>
      </c>
      <c r="G267" s="162" t="s">
        <v>208</v>
      </c>
      <c r="H267" s="163">
        <v>3293.44</v>
      </c>
      <c r="I267" s="164"/>
      <c r="J267" s="165">
        <f>ROUND(I267*H267,2)</f>
        <v>0</v>
      </c>
      <c r="K267" s="166"/>
      <c r="L267" s="30"/>
      <c r="M267" s="167" t="s">
        <v>1</v>
      </c>
      <c r="N267" s="168" t="s">
        <v>45</v>
      </c>
      <c r="O267" s="55"/>
      <c r="P267" s="169">
        <f>O267*H267</f>
        <v>0</v>
      </c>
      <c r="Q267" s="169">
        <v>2.9E-4</v>
      </c>
      <c r="R267" s="169">
        <f>Q267*H267</f>
        <v>0.95509759999999999</v>
      </c>
      <c r="S267" s="169">
        <v>0</v>
      </c>
      <c r="T267" s="170">
        <f>S267*H267</f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71" t="s">
        <v>265</v>
      </c>
      <c r="AT267" s="171" t="s">
        <v>199</v>
      </c>
      <c r="AU267" s="171" t="s">
        <v>204</v>
      </c>
      <c r="AY267" s="14" t="s">
        <v>196</v>
      </c>
      <c r="BE267" s="172">
        <f>IF(N267="základní",J267,0)</f>
        <v>0</v>
      </c>
      <c r="BF267" s="172">
        <f>IF(N267="snížená",J267,0)</f>
        <v>0</v>
      </c>
      <c r="BG267" s="172">
        <f>IF(N267="zákl. přenesená",J267,0)</f>
        <v>0</v>
      </c>
      <c r="BH267" s="172">
        <f>IF(N267="sníž. přenesená",J267,0)</f>
        <v>0</v>
      </c>
      <c r="BI267" s="172">
        <f>IF(N267="nulová",J267,0)</f>
        <v>0</v>
      </c>
      <c r="BJ267" s="14" t="s">
        <v>204</v>
      </c>
      <c r="BK267" s="172">
        <f>ROUND(I267*H267,2)</f>
        <v>0</v>
      </c>
      <c r="BL267" s="14" t="s">
        <v>265</v>
      </c>
      <c r="BM267" s="171" t="s">
        <v>2330</v>
      </c>
    </row>
    <row r="268" spans="1:65" s="12" customFormat="1" ht="22.9" customHeight="1">
      <c r="B268" s="145"/>
      <c r="D268" s="146" t="s">
        <v>78</v>
      </c>
      <c r="E268" s="156" t="s">
        <v>1403</v>
      </c>
      <c r="F268" s="156" t="s">
        <v>1404</v>
      </c>
      <c r="I268" s="148"/>
      <c r="J268" s="157">
        <f>BK268</f>
        <v>0</v>
      </c>
      <c r="L268" s="145"/>
      <c r="M268" s="150"/>
      <c r="N268" s="151"/>
      <c r="O268" s="151"/>
      <c r="P268" s="152">
        <f>SUM(P269:P271)</f>
        <v>0</v>
      </c>
      <c r="Q268" s="151"/>
      <c r="R268" s="152">
        <f>SUM(R269:R271)</f>
        <v>0</v>
      </c>
      <c r="S268" s="151"/>
      <c r="T268" s="153">
        <f>SUM(T269:T271)</f>
        <v>8.4744619999999991</v>
      </c>
      <c r="AR268" s="146" t="s">
        <v>204</v>
      </c>
      <c r="AT268" s="154" t="s">
        <v>78</v>
      </c>
      <c r="AU268" s="154" t="s">
        <v>87</v>
      </c>
      <c r="AY268" s="146" t="s">
        <v>196</v>
      </c>
      <c r="BK268" s="155">
        <f>SUM(BK269:BK271)</f>
        <v>0</v>
      </c>
    </row>
    <row r="269" spans="1:65" s="2" customFormat="1" ht="16.5" customHeight="1">
      <c r="A269" s="29"/>
      <c r="B269" s="158"/>
      <c r="C269" s="159" t="s">
        <v>644</v>
      </c>
      <c r="D269" s="159" t="s">
        <v>199</v>
      </c>
      <c r="E269" s="160" t="s">
        <v>2167</v>
      </c>
      <c r="F269" s="161" t="s">
        <v>2168</v>
      </c>
      <c r="G269" s="162" t="s">
        <v>208</v>
      </c>
      <c r="H269" s="163">
        <v>141.43299999999999</v>
      </c>
      <c r="I269" s="164"/>
      <c r="J269" s="165">
        <f>ROUND(I269*H269,2)</f>
        <v>0</v>
      </c>
      <c r="K269" s="166"/>
      <c r="L269" s="30"/>
      <c r="M269" s="167" t="s">
        <v>1</v>
      </c>
      <c r="N269" s="168" t="s">
        <v>45</v>
      </c>
      <c r="O269" s="55"/>
      <c r="P269" s="169">
        <f>O269*H269</f>
        <v>0</v>
      </c>
      <c r="Q269" s="169">
        <v>0</v>
      </c>
      <c r="R269" s="169">
        <f>Q269*H269</f>
        <v>0</v>
      </c>
      <c r="S269" s="169">
        <v>1.4E-2</v>
      </c>
      <c r="T269" s="170">
        <f>S269*H269</f>
        <v>1.980062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71" t="s">
        <v>265</v>
      </c>
      <c r="AT269" s="171" t="s">
        <v>199</v>
      </c>
      <c r="AU269" s="171" t="s">
        <v>204</v>
      </c>
      <c r="AY269" s="14" t="s">
        <v>196</v>
      </c>
      <c r="BE269" s="172">
        <f>IF(N269="základní",J269,0)</f>
        <v>0</v>
      </c>
      <c r="BF269" s="172">
        <f>IF(N269="snížená",J269,0)</f>
        <v>0</v>
      </c>
      <c r="BG269" s="172">
        <f>IF(N269="zákl. přenesená",J269,0)</f>
        <v>0</v>
      </c>
      <c r="BH269" s="172">
        <f>IF(N269="sníž. přenesená",J269,0)</f>
        <v>0</v>
      </c>
      <c r="BI269" s="172">
        <f>IF(N269="nulová",J269,0)</f>
        <v>0</v>
      </c>
      <c r="BJ269" s="14" t="s">
        <v>204</v>
      </c>
      <c r="BK269" s="172">
        <f>ROUND(I269*H269,2)</f>
        <v>0</v>
      </c>
      <c r="BL269" s="14" t="s">
        <v>265</v>
      </c>
      <c r="BM269" s="171" t="s">
        <v>2331</v>
      </c>
    </row>
    <row r="270" spans="1:65" s="2" customFormat="1" ht="16.5" customHeight="1">
      <c r="A270" s="29"/>
      <c r="B270" s="158"/>
      <c r="C270" s="159" t="s">
        <v>648</v>
      </c>
      <c r="D270" s="159" t="s">
        <v>199</v>
      </c>
      <c r="E270" s="160" t="s">
        <v>1405</v>
      </c>
      <c r="F270" s="161" t="s">
        <v>1406</v>
      </c>
      <c r="G270" s="162" t="s">
        <v>208</v>
      </c>
      <c r="H270" s="163">
        <v>147.6</v>
      </c>
      <c r="I270" s="164"/>
      <c r="J270" s="165">
        <f>ROUND(I270*H270,2)</f>
        <v>0</v>
      </c>
      <c r="K270" s="166"/>
      <c r="L270" s="30"/>
      <c r="M270" s="167" t="s">
        <v>1</v>
      </c>
      <c r="N270" s="168" t="s">
        <v>45</v>
      </c>
      <c r="O270" s="55"/>
      <c r="P270" s="169">
        <f>O270*H270</f>
        <v>0</v>
      </c>
      <c r="Q270" s="169">
        <v>0</v>
      </c>
      <c r="R270" s="169">
        <f>Q270*H270</f>
        <v>0</v>
      </c>
      <c r="S270" s="169">
        <v>4.3999999999999997E-2</v>
      </c>
      <c r="T270" s="170">
        <f>S270*H270</f>
        <v>6.4943999999999997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71" t="s">
        <v>265</v>
      </c>
      <c r="AT270" s="171" t="s">
        <v>199</v>
      </c>
      <c r="AU270" s="171" t="s">
        <v>204</v>
      </c>
      <c r="AY270" s="14" t="s">
        <v>196</v>
      </c>
      <c r="BE270" s="172">
        <f>IF(N270="základní",J270,0)</f>
        <v>0</v>
      </c>
      <c r="BF270" s="172">
        <f>IF(N270="snížená",J270,0)</f>
        <v>0</v>
      </c>
      <c r="BG270" s="172">
        <f>IF(N270="zákl. přenesená",J270,0)</f>
        <v>0</v>
      </c>
      <c r="BH270" s="172">
        <f>IF(N270="sníž. přenesená",J270,0)</f>
        <v>0</v>
      </c>
      <c r="BI270" s="172">
        <f>IF(N270="nulová",J270,0)</f>
        <v>0</v>
      </c>
      <c r="BJ270" s="14" t="s">
        <v>204</v>
      </c>
      <c r="BK270" s="172">
        <f>ROUND(I270*H270,2)</f>
        <v>0</v>
      </c>
      <c r="BL270" s="14" t="s">
        <v>265</v>
      </c>
      <c r="BM270" s="171" t="s">
        <v>1407</v>
      </c>
    </row>
    <row r="271" spans="1:65" s="2" customFormat="1" ht="16.5" customHeight="1">
      <c r="A271" s="29"/>
      <c r="B271" s="158"/>
      <c r="C271" s="159" t="s">
        <v>652</v>
      </c>
      <c r="D271" s="159" t="s">
        <v>199</v>
      </c>
      <c r="E271" s="160" t="s">
        <v>1408</v>
      </c>
      <c r="F271" s="161" t="s">
        <v>1409</v>
      </c>
      <c r="G271" s="162" t="s">
        <v>208</v>
      </c>
      <c r="H271" s="163">
        <v>289.03300000000002</v>
      </c>
      <c r="I271" s="164"/>
      <c r="J271" s="165">
        <f>ROUND(I271*H271,2)</f>
        <v>0</v>
      </c>
      <c r="K271" s="166"/>
      <c r="L271" s="30"/>
      <c r="M271" s="184" t="s">
        <v>1</v>
      </c>
      <c r="N271" s="185" t="s">
        <v>45</v>
      </c>
      <c r="O271" s="186"/>
      <c r="P271" s="187">
        <f>O271*H271</f>
        <v>0</v>
      </c>
      <c r="Q271" s="187">
        <v>0</v>
      </c>
      <c r="R271" s="187">
        <f>Q271*H271</f>
        <v>0</v>
      </c>
      <c r="S271" s="187">
        <v>0</v>
      </c>
      <c r="T271" s="188">
        <f>S271*H271</f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71" t="s">
        <v>265</v>
      </c>
      <c r="AT271" s="171" t="s">
        <v>199</v>
      </c>
      <c r="AU271" s="171" t="s">
        <v>204</v>
      </c>
      <c r="AY271" s="14" t="s">
        <v>196</v>
      </c>
      <c r="BE271" s="172">
        <f>IF(N271="základní",J271,0)</f>
        <v>0</v>
      </c>
      <c r="BF271" s="172">
        <f>IF(N271="snížená",J271,0)</f>
        <v>0</v>
      </c>
      <c r="BG271" s="172">
        <f>IF(N271="zákl. přenesená",J271,0)</f>
        <v>0</v>
      </c>
      <c r="BH271" s="172">
        <f>IF(N271="sníž. přenesená",J271,0)</f>
        <v>0</v>
      </c>
      <c r="BI271" s="172">
        <f>IF(N271="nulová",J271,0)</f>
        <v>0</v>
      </c>
      <c r="BJ271" s="14" t="s">
        <v>204</v>
      </c>
      <c r="BK271" s="172">
        <f>ROUND(I271*H271,2)</f>
        <v>0</v>
      </c>
      <c r="BL271" s="14" t="s">
        <v>265</v>
      </c>
      <c r="BM271" s="171" t="s">
        <v>2332</v>
      </c>
    </row>
    <row r="272" spans="1:65" s="2" customFormat="1" ht="6.95" customHeight="1">
      <c r="A272" s="29"/>
      <c r="B272" s="44"/>
      <c r="C272" s="45"/>
      <c r="D272" s="45"/>
      <c r="E272" s="45"/>
      <c r="F272" s="45"/>
      <c r="G272" s="45"/>
      <c r="H272" s="45"/>
      <c r="I272" s="117"/>
      <c r="J272" s="45"/>
      <c r="K272" s="45"/>
      <c r="L272" s="30"/>
      <c r="M272" s="29"/>
      <c r="O272" s="29"/>
      <c r="P272" s="29"/>
      <c r="Q272" s="29"/>
      <c r="R272" s="29"/>
      <c r="S272" s="29"/>
      <c r="T272" s="29"/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</row>
  </sheetData>
  <autoFilter ref="C129:K271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9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08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4" t="s">
        <v>100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87</v>
      </c>
    </row>
    <row r="4" spans="1:46" s="1" customFormat="1" ht="24.95" hidden="1" customHeight="1">
      <c r="B4" s="17"/>
      <c r="D4" s="18" t="s">
        <v>153</v>
      </c>
      <c r="I4" s="90"/>
      <c r="L4" s="17"/>
      <c r="M4" s="92" t="s">
        <v>10</v>
      </c>
      <c r="AT4" s="14" t="s">
        <v>3</v>
      </c>
    </row>
    <row r="5" spans="1:46" s="1" customFormat="1" ht="6.95" hidden="1" customHeight="1">
      <c r="B5" s="17"/>
      <c r="I5" s="90"/>
      <c r="L5" s="17"/>
    </row>
    <row r="6" spans="1:46" s="1" customFormat="1" ht="12" hidden="1" customHeight="1">
      <c r="B6" s="17"/>
      <c r="D6" s="24" t="s">
        <v>16</v>
      </c>
      <c r="I6" s="90"/>
      <c r="L6" s="17"/>
    </row>
    <row r="7" spans="1:46" s="1" customFormat="1" ht="16.5" hidden="1" customHeight="1">
      <c r="B7" s="17"/>
      <c r="E7" s="223" t="str">
        <f>'Rekapitulace stavby'!K6</f>
        <v>Revitalizace polyfunkčního bytového domu- ul.Petra Křičky č.p.3106, 3373 - Ostrava</v>
      </c>
      <c r="F7" s="224"/>
      <c r="G7" s="224"/>
      <c r="H7" s="224"/>
      <c r="I7" s="90"/>
      <c r="L7" s="17"/>
    </row>
    <row r="8" spans="1:46" s="2" customFormat="1" ht="12" hidden="1" customHeight="1">
      <c r="A8" s="29"/>
      <c r="B8" s="30"/>
      <c r="C8" s="29"/>
      <c r="D8" s="24" t="s">
        <v>154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hidden="1" customHeight="1">
      <c r="A9" s="29"/>
      <c r="B9" s="30"/>
      <c r="C9" s="29"/>
      <c r="D9" s="29"/>
      <c r="E9" s="210" t="s">
        <v>2333</v>
      </c>
      <c r="F9" s="225"/>
      <c r="G9" s="225"/>
      <c r="H9" s="225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 hidden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hidden="1" customHeight="1">
      <c r="A11" s="29"/>
      <c r="B11" s="30"/>
      <c r="C11" s="29"/>
      <c r="D11" s="24" t="s">
        <v>18</v>
      </c>
      <c r="E11" s="29"/>
      <c r="F11" s="22" t="s">
        <v>19</v>
      </c>
      <c r="G11" s="29"/>
      <c r="H11" s="29"/>
      <c r="I11" s="94" t="s">
        <v>20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hidden="1" customHeight="1">
      <c r="A12" s="29"/>
      <c r="B12" s="30"/>
      <c r="C12" s="29"/>
      <c r="D12" s="24" t="s">
        <v>21</v>
      </c>
      <c r="E12" s="29"/>
      <c r="F12" s="22" t="s">
        <v>22</v>
      </c>
      <c r="G12" s="29"/>
      <c r="H12" s="29"/>
      <c r="I12" s="94" t="s">
        <v>23</v>
      </c>
      <c r="J12" s="52" t="str">
        <f>'Rekapitulace stavby'!AN8</f>
        <v>6. 3. 2020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hidden="1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hidden="1" customHeight="1">
      <c r="A14" s="29"/>
      <c r="B14" s="30"/>
      <c r="C14" s="29"/>
      <c r="D14" s="24" t="s">
        <v>25</v>
      </c>
      <c r="E14" s="29"/>
      <c r="F14" s="29"/>
      <c r="G14" s="29"/>
      <c r="H14" s="29"/>
      <c r="I14" s="94" t="s">
        <v>26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hidden="1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28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hidden="1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hidden="1" customHeight="1">
      <c r="A17" s="29"/>
      <c r="B17" s="30"/>
      <c r="C17" s="29"/>
      <c r="D17" s="24" t="s">
        <v>29</v>
      </c>
      <c r="E17" s="29"/>
      <c r="F17" s="29"/>
      <c r="G17" s="29"/>
      <c r="H17" s="29"/>
      <c r="I17" s="94" t="s">
        <v>26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hidden="1" customHeight="1">
      <c r="A18" s="29"/>
      <c r="B18" s="30"/>
      <c r="C18" s="29"/>
      <c r="D18" s="29"/>
      <c r="E18" s="226" t="str">
        <f>'Rekapitulace stavby'!E14</f>
        <v>Vyplň údaj</v>
      </c>
      <c r="F18" s="196"/>
      <c r="G18" s="196"/>
      <c r="H18" s="196"/>
      <c r="I18" s="94" t="s">
        <v>28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hidden="1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hidden="1" customHeight="1">
      <c r="A20" s="29"/>
      <c r="B20" s="30"/>
      <c r="C20" s="29"/>
      <c r="D20" s="24" t="s">
        <v>31</v>
      </c>
      <c r="E20" s="29"/>
      <c r="F20" s="29"/>
      <c r="G20" s="29"/>
      <c r="H20" s="29"/>
      <c r="I20" s="94" t="s">
        <v>26</v>
      </c>
      <c r="J20" s="22" t="s">
        <v>32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hidden="1" customHeight="1">
      <c r="A21" s="29"/>
      <c r="B21" s="30"/>
      <c r="C21" s="29"/>
      <c r="D21" s="29"/>
      <c r="E21" s="22" t="s">
        <v>33</v>
      </c>
      <c r="F21" s="29"/>
      <c r="G21" s="29"/>
      <c r="H21" s="29"/>
      <c r="I21" s="94" t="s">
        <v>28</v>
      </c>
      <c r="J21" s="22" t="s">
        <v>34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hidden="1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hidden="1" customHeight="1">
      <c r="A23" s="29"/>
      <c r="B23" s="30"/>
      <c r="C23" s="29"/>
      <c r="D23" s="24" t="s">
        <v>36</v>
      </c>
      <c r="E23" s="29"/>
      <c r="F23" s="29"/>
      <c r="G23" s="29"/>
      <c r="H23" s="29"/>
      <c r="I23" s="94" t="s">
        <v>26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hidden="1" customHeight="1">
      <c r="A24" s="29"/>
      <c r="B24" s="30"/>
      <c r="C24" s="29"/>
      <c r="D24" s="29"/>
      <c r="E24" s="22" t="s">
        <v>37</v>
      </c>
      <c r="F24" s="29"/>
      <c r="G24" s="29"/>
      <c r="H24" s="29"/>
      <c r="I24" s="94" t="s">
        <v>28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hidden="1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hidden="1" customHeight="1">
      <c r="A26" s="29"/>
      <c r="B26" s="30"/>
      <c r="C26" s="29"/>
      <c r="D26" s="24" t="s">
        <v>38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hidden="1" customHeight="1">
      <c r="A27" s="95"/>
      <c r="B27" s="96"/>
      <c r="C27" s="95"/>
      <c r="D27" s="95"/>
      <c r="E27" s="201" t="s">
        <v>1</v>
      </c>
      <c r="F27" s="201"/>
      <c r="G27" s="201"/>
      <c r="H27" s="201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hidden="1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hidden="1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hidden="1" customHeight="1">
      <c r="A30" s="29"/>
      <c r="B30" s="30"/>
      <c r="C30" s="29"/>
      <c r="D30" s="100" t="s">
        <v>39</v>
      </c>
      <c r="E30" s="29"/>
      <c r="F30" s="29"/>
      <c r="G30" s="29"/>
      <c r="H30" s="29"/>
      <c r="I30" s="93"/>
      <c r="J30" s="68">
        <f>ROUND(J124,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hidden="1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hidden="1" customHeight="1">
      <c r="A32" s="29"/>
      <c r="B32" s="30"/>
      <c r="C32" s="29"/>
      <c r="D32" s="29"/>
      <c r="E32" s="29"/>
      <c r="F32" s="33" t="s">
        <v>41</v>
      </c>
      <c r="G32" s="29"/>
      <c r="H32" s="29"/>
      <c r="I32" s="101" t="s">
        <v>40</v>
      </c>
      <c r="J32" s="33" t="s">
        <v>42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102" t="s">
        <v>43</v>
      </c>
      <c r="E33" s="24" t="s">
        <v>44</v>
      </c>
      <c r="F33" s="103">
        <f>ROUND((SUM(BE124:BE189)),  2)</f>
        <v>0</v>
      </c>
      <c r="G33" s="29"/>
      <c r="H33" s="29"/>
      <c r="I33" s="104">
        <v>0.21</v>
      </c>
      <c r="J33" s="103">
        <f>ROUND(((SUM(BE124:BE189))*I33),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4" t="s">
        <v>45</v>
      </c>
      <c r="F34" s="103">
        <f>ROUND((SUM(BF124:BF189)),  2)</f>
        <v>0</v>
      </c>
      <c r="G34" s="29"/>
      <c r="H34" s="29"/>
      <c r="I34" s="104">
        <v>0.15</v>
      </c>
      <c r="J34" s="103">
        <f>ROUND(((SUM(BF124:BF189))*I34),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46</v>
      </c>
      <c r="F35" s="103">
        <f>ROUND((SUM(BG124:BG189)),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47</v>
      </c>
      <c r="F36" s="103">
        <f>ROUND((SUM(BH124:BH189)),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48</v>
      </c>
      <c r="F37" s="103">
        <f>ROUND((SUM(BI124:BI189)),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hidden="1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hidden="1" customHeight="1">
      <c r="A39" s="29"/>
      <c r="B39" s="30"/>
      <c r="C39" s="105"/>
      <c r="D39" s="106" t="s">
        <v>49</v>
      </c>
      <c r="E39" s="57"/>
      <c r="F39" s="57"/>
      <c r="G39" s="107" t="s">
        <v>50</v>
      </c>
      <c r="H39" s="108" t="s">
        <v>51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hidden="1" customHeight="1">
      <c r="B41" s="17"/>
      <c r="I41" s="90"/>
      <c r="L41" s="17"/>
    </row>
    <row r="42" spans="1:31" s="1" customFormat="1" ht="14.45" hidden="1" customHeight="1">
      <c r="B42" s="17"/>
      <c r="I42" s="90"/>
      <c r="L42" s="17"/>
    </row>
    <row r="43" spans="1:31" s="1" customFormat="1" ht="14.45" hidden="1" customHeight="1">
      <c r="B43" s="17"/>
      <c r="I43" s="90"/>
      <c r="L43" s="17"/>
    </row>
    <row r="44" spans="1:31" s="1" customFormat="1" ht="14.45" hidden="1" customHeight="1">
      <c r="B44" s="17"/>
      <c r="I44" s="90"/>
      <c r="L44" s="17"/>
    </row>
    <row r="45" spans="1:31" s="1" customFormat="1" ht="14.45" hidden="1" customHeight="1">
      <c r="B45" s="17"/>
      <c r="I45" s="90"/>
      <c r="L45" s="17"/>
    </row>
    <row r="46" spans="1:31" s="1" customFormat="1" ht="14.45" hidden="1" customHeight="1">
      <c r="B46" s="17"/>
      <c r="I46" s="90"/>
      <c r="L46" s="17"/>
    </row>
    <row r="47" spans="1:31" s="1" customFormat="1" ht="14.45" hidden="1" customHeight="1">
      <c r="B47" s="17"/>
      <c r="I47" s="90"/>
      <c r="L47" s="17"/>
    </row>
    <row r="48" spans="1:31" s="1" customFormat="1" ht="14.45" hidden="1" customHeight="1">
      <c r="B48" s="17"/>
      <c r="I48" s="90"/>
      <c r="L48" s="17"/>
    </row>
    <row r="49" spans="1:31" s="1" customFormat="1" ht="14.45" hidden="1" customHeight="1">
      <c r="B49" s="17"/>
      <c r="I49" s="90"/>
      <c r="L49" s="17"/>
    </row>
    <row r="50" spans="1:31" s="2" customFormat="1" ht="14.45" hidden="1" customHeight="1">
      <c r="B50" s="39"/>
      <c r="D50" s="40" t="s">
        <v>52</v>
      </c>
      <c r="E50" s="41"/>
      <c r="F50" s="41"/>
      <c r="G50" s="40" t="s">
        <v>53</v>
      </c>
      <c r="H50" s="41"/>
      <c r="I50" s="112"/>
      <c r="J50" s="41"/>
      <c r="K50" s="41"/>
      <c r="L50" s="39"/>
    </row>
    <row r="51" spans="1:31" ht="11.25" hidden="1">
      <c r="B51" s="17"/>
      <c r="L51" s="17"/>
    </row>
    <row r="52" spans="1:31" ht="11.25" hidden="1">
      <c r="B52" s="17"/>
      <c r="L52" s="17"/>
    </row>
    <row r="53" spans="1:31" ht="11.25" hidden="1">
      <c r="B53" s="17"/>
      <c r="L53" s="17"/>
    </row>
    <row r="54" spans="1:31" ht="11.25" hidden="1">
      <c r="B54" s="17"/>
      <c r="L54" s="17"/>
    </row>
    <row r="55" spans="1:31" ht="11.25" hidden="1">
      <c r="B55" s="17"/>
      <c r="L55" s="17"/>
    </row>
    <row r="56" spans="1:31" ht="11.25" hidden="1">
      <c r="B56" s="17"/>
      <c r="L56" s="17"/>
    </row>
    <row r="57" spans="1:31" ht="11.25" hidden="1">
      <c r="B57" s="17"/>
      <c r="L57" s="17"/>
    </row>
    <row r="58" spans="1:31" ht="11.25" hidden="1">
      <c r="B58" s="17"/>
      <c r="L58" s="17"/>
    </row>
    <row r="59" spans="1:31" ht="11.25" hidden="1">
      <c r="B59" s="17"/>
      <c r="L59" s="17"/>
    </row>
    <row r="60" spans="1:31" ht="11.25" hidden="1">
      <c r="B60" s="17"/>
      <c r="L60" s="17"/>
    </row>
    <row r="61" spans="1:31" s="2" customFormat="1" ht="12.75" hidden="1">
      <c r="A61" s="29"/>
      <c r="B61" s="30"/>
      <c r="C61" s="29"/>
      <c r="D61" s="42" t="s">
        <v>54</v>
      </c>
      <c r="E61" s="32"/>
      <c r="F61" s="113" t="s">
        <v>55</v>
      </c>
      <c r="G61" s="42" t="s">
        <v>54</v>
      </c>
      <c r="H61" s="32"/>
      <c r="I61" s="114"/>
      <c r="J61" s="115" t="s">
        <v>55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 hidden="1">
      <c r="B62" s="17"/>
      <c r="L62" s="17"/>
    </row>
    <row r="63" spans="1:31" ht="11.25" hidden="1">
      <c r="B63" s="17"/>
      <c r="L63" s="17"/>
    </row>
    <row r="64" spans="1:31" ht="11.25" hidden="1">
      <c r="B64" s="17"/>
      <c r="L64" s="17"/>
    </row>
    <row r="65" spans="1:31" s="2" customFormat="1" ht="12.75" hidden="1">
      <c r="A65" s="29"/>
      <c r="B65" s="30"/>
      <c r="C65" s="29"/>
      <c r="D65" s="40" t="s">
        <v>56</v>
      </c>
      <c r="E65" s="43"/>
      <c r="F65" s="43"/>
      <c r="G65" s="40" t="s">
        <v>57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 hidden="1">
      <c r="B66" s="17"/>
      <c r="L66" s="17"/>
    </row>
    <row r="67" spans="1:31" ht="11.25" hidden="1">
      <c r="B67" s="17"/>
      <c r="L67" s="17"/>
    </row>
    <row r="68" spans="1:31" ht="11.25" hidden="1">
      <c r="B68" s="17"/>
      <c r="L68" s="17"/>
    </row>
    <row r="69" spans="1:31" ht="11.25" hidden="1">
      <c r="B69" s="17"/>
      <c r="L69" s="17"/>
    </row>
    <row r="70" spans="1:31" ht="11.25" hidden="1">
      <c r="B70" s="17"/>
      <c r="L70" s="17"/>
    </row>
    <row r="71" spans="1:31" ht="11.25" hidden="1">
      <c r="B71" s="17"/>
      <c r="L71" s="17"/>
    </row>
    <row r="72" spans="1:31" ht="11.25" hidden="1">
      <c r="B72" s="17"/>
      <c r="L72" s="17"/>
    </row>
    <row r="73" spans="1:31" ht="11.25" hidden="1">
      <c r="B73" s="17"/>
      <c r="L73" s="17"/>
    </row>
    <row r="74" spans="1:31" ht="11.25" hidden="1">
      <c r="B74" s="17"/>
      <c r="L74" s="17"/>
    </row>
    <row r="75" spans="1:31" ht="11.25" hidden="1">
      <c r="B75" s="17"/>
      <c r="L75" s="17"/>
    </row>
    <row r="76" spans="1:31" s="2" customFormat="1" ht="12.75" hidden="1">
      <c r="A76" s="29"/>
      <c r="B76" s="30"/>
      <c r="C76" s="29"/>
      <c r="D76" s="42" t="s">
        <v>54</v>
      </c>
      <c r="E76" s="32"/>
      <c r="F76" s="113" t="s">
        <v>55</v>
      </c>
      <c r="G76" s="42" t="s">
        <v>54</v>
      </c>
      <c r="H76" s="32"/>
      <c r="I76" s="114"/>
      <c r="J76" s="115" t="s">
        <v>55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hidden="1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hidden="1" customHeight="1">
      <c r="A82" s="29"/>
      <c r="B82" s="30"/>
      <c r="C82" s="18" t="s">
        <v>156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hidden="1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23" t="str">
        <f>E7</f>
        <v>Revitalizace polyfunkčního bytového domu- ul.Petra Křičky č.p.3106, 3373 - Ostrava</v>
      </c>
      <c r="F85" s="224"/>
      <c r="G85" s="224"/>
      <c r="H85" s="224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154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210" t="str">
        <f>E9</f>
        <v xml:space="preserve">0611 - Elektroinstalace - Uznatelné náklady </v>
      </c>
      <c r="F87" s="225"/>
      <c r="G87" s="225"/>
      <c r="H87" s="225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hidden="1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21</v>
      </c>
      <c r="D89" s="29"/>
      <c r="E89" s="29"/>
      <c r="F89" s="22" t="str">
        <f>F12</f>
        <v>Ostrava</v>
      </c>
      <c r="G89" s="29"/>
      <c r="H89" s="29"/>
      <c r="I89" s="94" t="s">
        <v>23</v>
      </c>
      <c r="J89" s="52" t="str">
        <f>IF(J12="","",J12)</f>
        <v>6. 3. 2020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hidden="1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hidden="1" customHeight="1">
      <c r="A91" s="29"/>
      <c r="B91" s="30"/>
      <c r="C91" s="24" t="s">
        <v>25</v>
      </c>
      <c r="D91" s="29"/>
      <c r="E91" s="29"/>
      <c r="F91" s="22" t="str">
        <f>E15</f>
        <v xml:space="preserve"> </v>
      </c>
      <c r="G91" s="29"/>
      <c r="H91" s="29"/>
      <c r="I91" s="94" t="s">
        <v>31</v>
      </c>
      <c r="J91" s="27" t="str">
        <f>E21</f>
        <v>MS-projekce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hidden="1" customHeight="1">
      <c r="A92" s="29"/>
      <c r="B92" s="30"/>
      <c r="C92" s="24" t="s">
        <v>29</v>
      </c>
      <c r="D92" s="29"/>
      <c r="E92" s="29"/>
      <c r="F92" s="22" t="str">
        <f>IF(E18="","",E18)</f>
        <v>Vyplň údaj</v>
      </c>
      <c r="G92" s="29"/>
      <c r="H92" s="29"/>
      <c r="I92" s="94" t="s">
        <v>36</v>
      </c>
      <c r="J92" s="27" t="str">
        <f>E24</f>
        <v>Hořák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9" t="s">
        <v>157</v>
      </c>
      <c r="D94" s="105"/>
      <c r="E94" s="105"/>
      <c r="F94" s="105"/>
      <c r="G94" s="105"/>
      <c r="H94" s="105"/>
      <c r="I94" s="120"/>
      <c r="J94" s="121" t="s">
        <v>158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hidden="1" customHeight="1">
      <c r="A96" s="29"/>
      <c r="B96" s="30"/>
      <c r="C96" s="122" t="s">
        <v>159</v>
      </c>
      <c r="D96" s="29"/>
      <c r="E96" s="29"/>
      <c r="F96" s="29"/>
      <c r="G96" s="29"/>
      <c r="H96" s="29"/>
      <c r="I96" s="93"/>
      <c r="J96" s="68">
        <f>J124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160</v>
      </c>
    </row>
    <row r="97" spans="1:31" s="9" customFormat="1" ht="24.95" hidden="1" customHeight="1">
      <c r="B97" s="123"/>
      <c r="D97" s="124" t="s">
        <v>168</v>
      </c>
      <c r="E97" s="125"/>
      <c r="F97" s="125"/>
      <c r="G97" s="125"/>
      <c r="H97" s="125"/>
      <c r="I97" s="126"/>
      <c r="J97" s="127">
        <f>J125</f>
        <v>0</v>
      </c>
      <c r="L97" s="123"/>
    </row>
    <row r="98" spans="1:31" s="10" customFormat="1" ht="19.899999999999999" hidden="1" customHeight="1">
      <c r="B98" s="128"/>
      <c r="D98" s="129" t="s">
        <v>2334</v>
      </c>
      <c r="E98" s="130"/>
      <c r="F98" s="130"/>
      <c r="G98" s="130"/>
      <c r="H98" s="130"/>
      <c r="I98" s="131"/>
      <c r="J98" s="132">
        <f>J126</f>
        <v>0</v>
      </c>
      <c r="L98" s="128"/>
    </row>
    <row r="99" spans="1:31" s="10" customFormat="1" ht="19.899999999999999" hidden="1" customHeight="1">
      <c r="B99" s="128"/>
      <c r="D99" s="129" t="s">
        <v>2335</v>
      </c>
      <c r="E99" s="130"/>
      <c r="F99" s="130"/>
      <c r="G99" s="130"/>
      <c r="H99" s="130"/>
      <c r="I99" s="131"/>
      <c r="J99" s="132">
        <f>J129</f>
        <v>0</v>
      </c>
      <c r="L99" s="128"/>
    </row>
    <row r="100" spans="1:31" s="10" customFormat="1" ht="19.899999999999999" hidden="1" customHeight="1">
      <c r="B100" s="128"/>
      <c r="D100" s="129" t="s">
        <v>2336</v>
      </c>
      <c r="E100" s="130"/>
      <c r="F100" s="130"/>
      <c r="G100" s="130"/>
      <c r="H100" s="130"/>
      <c r="I100" s="131"/>
      <c r="J100" s="132">
        <f>J138</f>
        <v>0</v>
      </c>
      <c r="L100" s="128"/>
    </row>
    <row r="101" spans="1:31" s="10" customFormat="1" ht="19.899999999999999" hidden="1" customHeight="1">
      <c r="B101" s="128"/>
      <c r="D101" s="129" t="s">
        <v>2337</v>
      </c>
      <c r="E101" s="130"/>
      <c r="F101" s="130"/>
      <c r="G101" s="130"/>
      <c r="H101" s="130"/>
      <c r="I101" s="131"/>
      <c r="J101" s="132">
        <f>J155</f>
        <v>0</v>
      </c>
      <c r="L101" s="128"/>
    </row>
    <row r="102" spans="1:31" s="10" customFormat="1" ht="19.899999999999999" hidden="1" customHeight="1">
      <c r="B102" s="128"/>
      <c r="D102" s="129" t="s">
        <v>2338</v>
      </c>
      <c r="E102" s="130"/>
      <c r="F102" s="130"/>
      <c r="G102" s="130"/>
      <c r="H102" s="130"/>
      <c r="I102" s="131"/>
      <c r="J102" s="132">
        <f>J166</f>
        <v>0</v>
      </c>
      <c r="L102" s="128"/>
    </row>
    <row r="103" spans="1:31" s="10" customFormat="1" ht="19.899999999999999" hidden="1" customHeight="1">
      <c r="B103" s="128"/>
      <c r="D103" s="129" t="s">
        <v>2339</v>
      </c>
      <c r="E103" s="130"/>
      <c r="F103" s="130"/>
      <c r="G103" s="130"/>
      <c r="H103" s="130"/>
      <c r="I103" s="131"/>
      <c r="J103" s="132">
        <f>J183</f>
        <v>0</v>
      </c>
      <c r="L103" s="128"/>
    </row>
    <row r="104" spans="1:31" s="10" customFormat="1" ht="19.899999999999999" hidden="1" customHeight="1">
      <c r="B104" s="128"/>
      <c r="D104" s="129" t="s">
        <v>2340</v>
      </c>
      <c r="E104" s="130"/>
      <c r="F104" s="130"/>
      <c r="G104" s="130"/>
      <c r="H104" s="130"/>
      <c r="I104" s="131"/>
      <c r="J104" s="132">
        <f>J188</f>
        <v>0</v>
      </c>
      <c r="L104" s="128"/>
    </row>
    <row r="105" spans="1:31" s="2" customFormat="1" ht="21.75" hidden="1" customHeight="1">
      <c r="A105" s="29"/>
      <c r="B105" s="30"/>
      <c r="C105" s="29"/>
      <c r="D105" s="29"/>
      <c r="E105" s="29"/>
      <c r="F105" s="29"/>
      <c r="G105" s="29"/>
      <c r="H105" s="29"/>
      <c r="I105" s="93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5" hidden="1" customHeight="1">
      <c r="A106" s="29"/>
      <c r="B106" s="44"/>
      <c r="C106" s="45"/>
      <c r="D106" s="45"/>
      <c r="E106" s="45"/>
      <c r="F106" s="45"/>
      <c r="G106" s="45"/>
      <c r="H106" s="45"/>
      <c r="I106" s="117"/>
      <c r="J106" s="45"/>
      <c r="K106" s="45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ht="11.25" hidden="1"/>
    <row r="108" spans="1:31" ht="11.25" hidden="1"/>
    <row r="109" spans="1:31" ht="11.25" hidden="1"/>
    <row r="110" spans="1:31" s="2" customFormat="1" ht="6.95" customHeight="1">
      <c r="A110" s="29"/>
      <c r="B110" s="46"/>
      <c r="C110" s="47"/>
      <c r="D110" s="47"/>
      <c r="E110" s="47"/>
      <c r="F110" s="47"/>
      <c r="G110" s="47"/>
      <c r="H110" s="47"/>
      <c r="I110" s="118"/>
      <c r="J110" s="47"/>
      <c r="K110" s="47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24.95" customHeight="1">
      <c r="A111" s="29"/>
      <c r="B111" s="30"/>
      <c r="C111" s="18" t="s">
        <v>181</v>
      </c>
      <c r="D111" s="29"/>
      <c r="E111" s="29"/>
      <c r="F111" s="29"/>
      <c r="G111" s="29"/>
      <c r="H111" s="29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16</v>
      </c>
      <c r="D113" s="29"/>
      <c r="E113" s="29"/>
      <c r="F113" s="29"/>
      <c r="G113" s="29"/>
      <c r="H113" s="29"/>
      <c r="I113" s="93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223" t="str">
        <f>E7</f>
        <v>Revitalizace polyfunkčního bytového domu- ul.Petra Křičky č.p.3106, 3373 - Ostrava</v>
      </c>
      <c r="F114" s="224"/>
      <c r="G114" s="224"/>
      <c r="H114" s="224"/>
      <c r="I114" s="93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4" t="s">
        <v>154</v>
      </c>
      <c r="D115" s="29"/>
      <c r="E115" s="29"/>
      <c r="F115" s="29"/>
      <c r="G115" s="29"/>
      <c r="H115" s="29"/>
      <c r="I115" s="93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6.5" customHeight="1">
      <c r="A116" s="29"/>
      <c r="B116" s="30"/>
      <c r="C116" s="29"/>
      <c r="D116" s="29"/>
      <c r="E116" s="210" t="str">
        <f>E9</f>
        <v xml:space="preserve">0611 - Elektroinstalace - Uznatelné náklady </v>
      </c>
      <c r="F116" s="225"/>
      <c r="G116" s="225"/>
      <c r="H116" s="225"/>
      <c r="I116" s="93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93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2" customHeight="1">
      <c r="A118" s="29"/>
      <c r="B118" s="30"/>
      <c r="C118" s="24" t="s">
        <v>21</v>
      </c>
      <c r="D118" s="29"/>
      <c r="E118" s="29"/>
      <c r="F118" s="22" t="str">
        <f>F12</f>
        <v>Ostrava</v>
      </c>
      <c r="G118" s="29"/>
      <c r="H118" s="29"/>
      <c r="I118" s="94" t="s">
        <v>23</v>
      </c>
      <c r="J118" s="52" t="str">
        <f>IF(J12="","",J12)</f>
        <v>6. 3. 2020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6.95" customHeight="1">
      <c r="A119" s="29"/>
      <c r="B119" s="30"/>
      <c r="C119" s="29"/>
      <c r="D119" s="29"/>
      <c r="E119" s="29"/>
      <c r="F119" s="29"/>
      <c r="G119" s="29"/>
      <c r="H119" s="29"/>
      <c r="I119" s="93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2" customHeight="1">
      <c r="A120" s="29"/>
      <c r="B120" s="30"/>
      <c r="C120" s="24" t="s">
        <v>25</v>
      </c>
      <c r="D120" s="29"/>
      <c r="E120" s="29"/>
      <c r="F120" s="22" t="str">
        <f>E15</f>
        <v xml:space="preserve"> </v>
      </c>
      <c r="G120" s="29"/>
      <c r="H120" s="29"/>
      <c r="I120" s="94" t="s">
        <v>31</v>
      </c>
      <c r="J120" s="27" t="str">
        <f>E21</f>
        <v>MS-projekce s.r.o.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2" customHeight="1">
      <c r="A121" s="29"/>
      <c r="B121" s="30"/>
      <c r="C121" s="24" t="s">
        <v>29</v>
      </c>
      <c r="D121" s="29"/>
      <c r="E121" s="29"/>
      <c r="F121" s="22" t="str">
        <f>IF(E18="","",E18)</f>
        <v>Vyplň údaj</v>
      </c>
      <c r="G121" s="29"/>
      <c r="H121" s="29"/>
      <c r="I121" s="94" t="s">
        <v>36</v>
      </c>
      <c r="J121" s="27" t="str">
        <f>E24</f>
        <v>Hořák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0.35" customHeight="1">
      <c r="A122" s="29"/>
      <c r="B122" s="30"/>
      <c r="C122" s="29"/>
      <c r="D122" s="29"/>
      <c r="E122" s="29"/>
      <c r="F122" s="29"/>
      <c r="G122" s="29"/>
      <c r="H122" s="29"/>
      <c r="I122" s="93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11" customFormat="1" ht="29.25" customHeight="1">
      <c r="A123" s="133"/>
      <c r="B123" s="134"/>
      <c r="C123" s="135" t="s">
        <v>182</v>
      </c>
      <c r="D123" s="136" t="s">
        <v>64</v>
      </c>
      <c r="E123" s="136" t="s">
        <v>60</v>
      </c>
      <c r="F123" s="136" t="s">
        <v>61</v>
      </c>
      <c r="G123" s="136" t="s">
        <v>183</v>
      </c>
      <c r="H123" s="136" t="s">
        <v>184</v>
      </c>
      <c r="I123" s="137" t="s">
        <v>185</v>
      </c>
      <c r="J123" s="138" t="s">
        <v>158</v>
      </c>
      <c r="K123" s="139" t="s">
        <v>186</v>
      </c>
      <c r="L123" s="140"/>
      <c r="M123" s="59" t="s">
        <v>1</v>
      </c>
      <c r="N123" s="60" t="s">
        <v>43</v>
      </c>
      <c r="O123" s="60" t="s">
        <v>187</v>
      </c>
      <c r="P123" s="60" t="s">
        <v>188</v>
      </c>
      <c r="Q123" s="60" t="s">
        <v>189</v>
      </c>
      <c r="R123" s="60" t="s">
        <v>190</v>
      </c>
      <c r="S123" s="60" t="s">
        <v>191</v>
      </c>
      <c r="T123" s="61" t="s">
        <v>192</v>
      </c>
      <c r="U123" s="133"/>
      <c r="V123" s="133"/>
      <c r="W123" s="133"/>
      <c r="X123" s="133"/>
      <c r="Y123" s="133"/>
      <c r="Z123" s="133"/>
      <c r="AA123" s="133"/>
      <c r="AB123" s="133"/>
      <c r="AC123" s="133"/>
      <c r="AD123" s="133"/>
      <c r="AE123" s="133"/>
    </row>
    <row r="124" spans="1:65" s="2" customFormat="1" ht="22.9" customHeight="1">
      <c r="A124" s="29"/>
      <c r="B124" s="30"/>
      <c r="C124" s="66" t="s">
        <v>193</v>
      </c>
      <c r="D124" s="29"/>
      <c r="E124" s="29"/>
      <c r="F124" s="29"/>
      <c r="G124" s="29"/>
      <c r="H124" s="29"/>
      <c r="I124" s="93"/>
      <c r="J124" s="141">
        <f>BK124</f>
        <v>0</v>
      </c>
      <c r="K124" s="29"/>
      <c r="L124" s="30"/>
      <c r="M124" s="62"/>
      <c r="N124" s="53"/>
      <c r="O124" s="63"/>
      <c r="P124" s="142">
        <f>P125</f>
        <v>0</v>
      </c>
      <c r="Q124" s="63"/>
      <c r="R124" s="142">
        <f>R125</f>
        <v>0</v>
      </c>
      <c r="S124" s="63"/>
      <c r="T124" s="143">
        <f>T125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78</v>
      </c>
      <c r="AU124" s="14" t="s">
        <v>160</v>
      </c>
      <c r="BK124" s="144">
        <f>BK125</f>
        <v>0</v>
      </c>
    </row>
    <row r="125" spans="1:65" s="12" customFormat="1" ht="25.9" customHeight="1">
      <c r="B125" s="145"/>
      <c r="D125" s="146" t="s">
        <v>78</v>
      </c>
      <c r="E125" s="147" t="s">
        <v>776</v>
      </c>
      <c r="F125" s="147" t="s">
        <v>777</v>
      </c>
      <c r="I125" s="148"/>
      <c r="J125" s="149">
        <f>BK125</f>
        <v>0</v>
      </c>
      <c r="L125" s="145"/>
      <c r="M125" s="150"/>
      <c r="N125" s="151"/>
      <c r="O125" s="151"/>
      <c r="P125" s="152">
        <f>P126+P129+P138+P155+P166+P183+P188</f>
        <v>0</v>
      </c>
      <c r="Q125" s="151"/>
      <c r="R125" s="152">
        <f>R126+R129+R138+R155+R166+R183+R188</f>
        <v>0</v>
      </c>
      <c r="S125" s="151"/>
      <c r="T125" s="153">
        <f>T126+T129+T138+T155+T166+T183+T188</f>
        <v>0</v>
      </c>
      <c r="AR125" s="146" t="s">
        <v>204</v>
      </c>
      <c r="AT125" s="154" t="s">
        <v>78</v>
      </c>
      <c r="AU125" s="154" t="s">
        <v>79</v>
      </c>
      <c r="AY125" s="146" t="s">
        <v>196</v>
      </c>
      <c r="BK125" s="155">
        <f>BK126+BK129+BK138+BK155+BK166+BK183+BK188</f>
        <v>0</v>
      </c>
    </row>
    <row r="126" spans="1:65" s="12" customFormat="1" ht="22.9" customHeight="1">
      <c r="B126" s="145"/>
      <c r="D126" s="146" t="s">
        <v>78</v>
      </c>
      <c r="E126" s="156" t="s">
        <v>2341</v>
      </c>
      <c r="F126" s="156" t="s">
        <v>2342</v>
      </c>
      <c r="I126" s="148"/>
      <c r="J126" s="157">
        <f>BK126</f>
        <v>0</v>
      </c>
      <c r="L126" s="145"/>
      <c r="M126" s="150"/>
      <c r="N126" s="151"/>
      <c r="O126" s="151"/>
      <c r="P126" s="152">
        <f>SUM(P127:P128)</f>
        <v>0</v>
      </c>
      <c r="Q126" s="151"/>
      <c r="R126" s="152">
        <f>SUM(R127:R128)</f>
        <v>0</v>
      </c>
      <c r="S126" s="151"/>
      <c r="T126" s="153">
        <f>SUM(T127:T128)</f>
        <v>0</v>
      </c>
      <c r="AR126" s="146" t="s">
        <v>204</v>
      </c>
      <c r="AT126" s="154" t="s">
        <v>78</v>
      </c>
      <c r="AU126" s="154" t="s">
        <v>87</v>
      </c>
      <c r="AY126" s="146" t="s">
        <v>196</v>
      </c>
      <c r="BK126" s="155">
        <f>SUM(BK127:BK128)</f>
        <v>0</v>
      </c>
    </row>
    <row r="127" spans="1:65" s="2" customFormat="1" ht="16.5" customHeight="1">
      <c r="A127" s="29"/>
      <c r="B127" s="158"/>
      <c r="C127" s="173" t="s">
        <v>87</v>
      </c>
      <c r="D127" s="173" t="s">
        <v>214</v>
      </c>
      <c r="E127" s="174" t="s">
        <v>2343</v>
      </c>
      <c r="F127" s="175" t="s">
        <v>2344</v>
      </c>
      <c r="G127" s="176" t="s">
        <v>2292</v>
      </c>
      <c r="H127" s="177">
        <v>7</v>
      </c>
      <c r="I127" s="178"/>
      <c r="J127" s="179">
        <f>ROUND(I127*H127,2)</f>
        <v>0</v>
      </c>
      <c r="K127" s="180"/>
      <c r="L127" s="181"/>
      <c r="M127" s="182" t="s">
        <v>1</v>
      </c>
      <c r="N127" s="183" t="s">
        <v>45</v>
      </c>
      <c r="O127" s="55"/>
      <c r="P127" s="169">
        <f>O127*H127</f>
        <v>0</v>
      </c>
      <c r="Q127" s="169">
        <v>0</v>
      </c>
      <c r="R127" s="169">
        <f>Q127*H127</f>
        <v>0</v>
      </c>
      <c r="S127" s="169">
        <v>0</v>
      </c>
      <c r="T127" s="170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1" t="s">
        <v>320</v>
      </c>
      <c r="AT127" s="171" t="s">
        <v>214</v>
      </c>
      <c r="AU127" s="171" t="s">
        <v>204</v>
      </c>
      <c r="AY127" s="14" t="s">
        <v>196</v>
      </c>
      <c r="BE127" s="172">
        <f>IF(N127="základní",J127,0)</f>
        <v>0</v>
      </c>
      <c r="BF127" s="172">
        <f>IF(N127="snížená",J127,0)</f>
        <v>0</v>
      </c>
      <c r="BG127" s="172">
        <f>IF(N127="zákl. přenesená",J127,0)</f>
        <v>0</v>
      </c>
      <c r="BH127" s="172">
        <f>IF(N127="sníž. přenesená",J127,0)</f>
        <v>0</v>
      </c>
      <c r="BI127" s="172">
        <f>IF(N127="nulová",J127,0)</f>
        <v>0</v>
      </c>
      <c r="BJ127" s="14" t="s">
        <v>204</v>
      </c>
      <c r="BK127" s="172">
        <f>ROUND(I127*H127,2)</f>
        <v>0</v>
      </c>
      <c r="BL127" s="14" t="s">
        <v>265</v>
      </c>
      <c r="BM127" s="171" t="s">
        <v>2345</v>
      </c>
    </row>
    <row r="128" spans="1:65" s="2" customFormat="1" ht="16.5" customHeight="1">
      <c r="A128" s="29"/>
      <c r="B128" s="158"/>
      <c r="C128" s="173" t="s">
        <v>204</v>
      </c>
      <c r="D128" s="173" t="s">
        <v>214</v>
      </c>
      <c r="E128" s="174" t="s">
        <v>2346</v>
      </c>
      <c r="F128" s="175" t="s">
        <v>2347</v>
      </c>
      <c r="G128" s="176" t="s">
        <v>2292</v>
      </c>
      <c r="H128" s="177">
        <v>7</v>
      </c>
      <c r="I128" s="178"/>
      <c r="J128" s="179">
        <f>ROUND(I128*H128,2)</f>
        <v>0</v>
      </c>
      <c r="K128" s="180"/>
      <c r="L128" s="181"/>
      <c r="M128" s="182" t="s">
        <v>1</v>
      </c>
      <c r="N128" s="183" t="s">
        <v>45</v>
      </c>
      <c r="O128" s="55"/>
      <c r="P128" s="169">
        <f>O128*H128</f>
        <v>0</v>
      </c>
      <c r="Q128" s="169">
        <v>0</v>
      </c>
      <c r="R128" s="169">
        <f>Q128*H128</f>
        <v>0</v>
      </c>
      <c r="S128" s="169">
        <v>0</v>
      </c>
      <c r="T128" s="170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71" t="s">
        <v>320</v>
      </c>
      <c r="AT128" s="171" t="s">
        <v>214</v>
      </c>
      <c r="AU128" s="171" t="s">
        <v>204</v>
      </c>
      <c r="AY128" s="14" t="s">
        <v>196</v>
      </c>
      <c r="BE128" s="172">
        <f>IF(N128="základní",J128,0)</f>
        <v>0</v>
      </c>
      <c r="BF128" s="172">
        <f>IF(N128="snížená",J128,0)</f>
        <v>0</v>
      </c>
      <c r="BG128" s="172">
        <f>IF(N128="zákl. přenesená",J128,0)</f>
        <v>0</v>
      </c>
      <c r="BH128" s="172">
        <f>IF(N128="sníž. přenesená",J128,0)</f>
        <v>0</v>
      </c>
      <c r="BI128" s="172">
        <f>IF(N128="nulová",J128,0)</f>
        <v>0</v>
      </c>
      <c r="BJ128" s="14" t="s">
        <v>204</v>
      </c>
      <c r="BK128" s="172">
        <f>ROUND(I128*H128,2)</f>
        <v>0</v>
      </c>
      <c r="BL128" s="14" t="s">
        <v>265</v>
      </c>
      <c r="BM128" s="171" t="s">
        <v>2348</v>
      </c>
    </row>
    <row r="129" spans="1:65" s="12" customFormat="1" ht="22.9" customHeight="1">
      <c r="B129" s="145"/>
      <c r="D129" s="146" t="s">
        <v>78</v>
      </c>
      <c r="E129" s="156" t="s">
        <v>2349</v>
      </c>
      <c r="F129" s="156" t="s">
        <v>2350</v>
      </c>
      <c r="I129" s="148"/>
      <c r="J129" s="157">
        <f>BK129</f>
        <v>0</v>
      </c>
      <c r="L129" s="145"/>
      <c r="M129" s="150"/>
      <c r="N129" s="151"/>
      <c r="O129" s="151"/>
      <c r="P129" s="152">
        <f>SUM(P130:P137)</f>
        <v>0</v>
      </c>
      <c r="Q129" s="151"/>
      <c r="R129" s="152">
        <f>SUM(R130:R137)</f>
        <v>0</v>
      </c>
      <c r="S129" s="151"/>
      <c r="T129" s="153">
        <f>SUM(T130:T137)</f>
        <v>0</v>
      </c>
      <c r="AR129" s="146" t="s">
        <v>204</v>
      </c>
      <c r="AT129" s="154" t="s">
        <v>78</v>
      </c>
      <c r="AU129" s="154" t="s">
        <v>87</v>
      </c>
      <c r="AY129" s="146" t="s">
        <v>196</v>
      </c>
      <c r="BK129" s="155">
        <f>SUM(BK130:BK137)</f>
        <v>0</v>
      </c>
    </row>
    <row r="130" spans="1:65" s="2" customFormat="1" ht="16.5" customHeight="1">
      <c r="A130" s="29"/>
      <c r="B130" s="158"/>
      <c r="C130" s="173" t="s">
        <v>197</v>
      </c>
      <c r="D130" s="173" t="s">
        <v>214</v>
      </c>
      <c r="E130" s="174" t="s">
        <v>2351</v>
      </c>
      <c r="F130" s="175" t="s">
        <v>2352</v>
      </c>
      <c r="G130" s="176" t="s">
        <v>2292</v>
      </c>
      <c r="H130" s="177">
        <v>56</v>
      </c>
      <c r="I130" s="178"/>
      <c r="J130" s="179">
        <f t="shared" ref="J130:J137" si="0">ROUND(I130*H130,2)</f>
        <v>0</v>
      </c>
      <c r="K130" s="180"/>
      <c r="L130" s="181"/>
      <c r="M130" s="182" t="s">
        <v>1</v>
      </c>
      <c r="N130" s="183" t="s">
        <v>45</v>
      </c>
      <c r="O130" s="55"/>
      <c r="P130" s="169">
        <f t="shared" ref="P130:P137" si="1">O130*H130</f>
        <v>0</v>
      </c>
      <c r="Q130" s="169">
        <v>0</v>
      </c>
      <c r="R130" s="169">
        <f t="shared" ref="R130:R137" si="2">Q130*H130</f>
        <v>0</v>
      </c>
      <c r="S130" s="169">
        <v>0</v>
      </c>
      <c r="T130" s="170">
        <f t="shared" ref="T130:T137" si="3"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1" t="s">
        <v>320</v>
      </c>
      <c r="AT130" s="171" t="s">
        <v>214</v>
      </c>
      <c r="AU130" s="171" t="s">
        <v>204</v>
      </c>
      <c r="AY130" s="14" t="s">
        <v>196</v>
      </c>
      <c r="BE130" s="172">
        <f t="shared" ref="BE130:BE137" si="4">IF(N130="základní",J130,0)</f>
        <v>0</v>
      </c>
      <c r="BF130" s="172">
        <f t="shared" ref="BF130:BF137" si="5">IF(N130="snížená",J130,0)</f>
        <v>0</v>
      </c>
      <c r="BG130" s="172">
        <f t="shared" ref="BG130:BG137" si="6">IF(N130="zákl. přenesená",J130,0)</f>
        <v>0</v>
      </c>
      <c r="BH130" s="172">
        <f t="shared" ref="BH130:BH137" si="7">IF(N130="sníž. přenesená",J130,0)</f>
        <v>0</v>
      </c>
      <c r="BI130" s="172">
        <f t="shared" ref="BI130:BI137" si="8">IF(N130="nulová",J130,0)</f>
        <v>0</v>
      </c>
      <c r="BJ130" s="14" t="s">
        <v>204</v>
      </c>
      <c r="BK130" s="172">
        <f t="shared" ref="BK130:BK137" si="9">ROUND(I130*H130,2)</f>
        <v>0</v>
      </c>
      <c r="BL130" s="14" t="s">
        <v>265</v>
      </c>
      <c r="BM130" s="171" t="s">
        <v>2353</v>
      </c>
    </row>
    <row r="131" spans="1:65" s="2" customFormat="1" ht="16.5" customHeight="1">
      <c r="A131" s="29"/>
      <c r="B131" s="158"/>
      <c r="C131" s="173" t="s">
        <v>203</v>
      </c>
      <c r="D131" s="173" t="s">
        <v>214</v>
      </c>
      <c r="E131" s="174" t="s">
        <v>2354</v>
      </c>
      <c r="F131" s="175" t="s">
        <v>2355</v>
      </c>
      <c r="G131" s="176" t="s">
        <v>2292</v>
      </c>
      <c r="H131" s="177">
        <v>78</v>
      </c>
      <c r="I131" s="178"/>
      <c r="J131" s="179">
        <f t="shared" si="0"/>
        <v>0</v>
      </c>
      <c r="K131" s="180"/>
      <c r="L131" s="181"/>
      <c r="M131" s="182" t="s">
        <v>1</v>
      </c>
      <c r="N131" s="183" t="s">
        <v>45</v>
      </c>
      <c r="O131" s="55"/>
      <c r="P131" s="169">
        <f t="shared" si="1"/>
        <v>0</v>
      </c>
      <c r="Q131" s="169">
        <v>0</v>
      </c>
      <c r="R131" s="169">
        <f t="shared" si="2"/>
        <v>0</v>
      </c>
      <c r="S131" s="169">
        <v>0</v>
      </c>
      <c r="T131" s="170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1" t="s">
        <v>320</v>
      </c>
      <c r="AT131" s="171" t="s">
        <v>214</v>
      </c>
      <c r="AU131" s="171" t="s">
        <v>204</v>
      </c>
      <c r="AY131" s="14" t="s">
        <v>196</v>
      </c>
      <c r="BE131" s="172">
        <f t="shared" si="4"/>
        <v>0</v>
      </c>
      <c r="BF131" s="172">
        <f t="shared" si="5"/>
        <v>0</v>
      </c>
      <c r="BG131" s="172">
        <f t="shared" si="6"/>
        <v>0</v>
      </c>
      <c r="BH131" s="172">
        <f t="shared" si="7"/>
        <v>0</v>
      </c>
      <c r="BI131" s="172">
        <f t="shared" si="8"/>
        <v>0</v>
      </c>
      <c r="BJ131" s="14" t="s">
        <v>204</v>
      </c>
      <c r="BK131" s="172">
        <f t="shared" si="9"/>
        <v>0</v>
      </c>
      <c r="BL131" s="14" t="s">
        <v>265</v>
      </c>
      <c r="BM131" s="171" t="s">
        <v>2356</v>
      </c>
    </row>
    <row r="132" spans="1:65" s="2" customFormat="1" ht="16.5" customHeight="1">
      <c r="A132" s="29"/>
      <c r="B132" s="158"/>
      <c r="C132" s="173" t="s">
        <v>219</v>
      </c>
      <c r="D132" s="173" t="s">
        <v>214</v>
      </c>
      <c r="E132" s="174" t="s">
        <v>2357</v>
      </c>
      <c r="F132" s="175" t="s">
        <v>2358</v>
      </c>
      <c r="G132" s="176" t="s">
        <v>222</v>
      </c>
      <c r="H132" s="177">
        <v>190</v>
      </c>
      <c r="I132" s="178"/>
      <c r="J132" s="179">
        <f t="shared" si="0"/>
        <v>0</v>
      </c>
      <c r="K132" s="180"/>
      <c r="L132" s="181"/>
      <c r="M132" s="182" t="s">
        <v>1</v>
      </c>
      <c r="N132" s="183" t="s">
        <v>45</v>
      </c>
      <c r="O132" s="55"/>
      <c r="P132" s="169">
        <f t="shared" si="1"/>
        <v>0</v>
      </c>
      <c r="Q132" s="169">
        <v>0</v>
      </c>
      <c r="R132" s="169">
        <f t="shared" si="2"/>
        <v>0</v>
      </c>
      <c r="S132" s="169">
        <v>0</v>
      </c>
      <c r="T132" s="170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1" t="s">
        <v>320</v>
      </c>
      <c r="AT132" s="171" t="s">
        <v>214</v>
      </c>
      <c r="AU132" s="171" t="s">
        <v>204</v>
      </c>
      <c r="AY132" s="14" t="s">
        <v>196</v>
      </c>
      <c r="BE132" s="172">
        <f t="shared" si="4"/>
        <v>0</v>
      </c>
      <c r="BF132" s="172">
        <f t="shared" si="5"/>
        <v>0</v>
      </c>
      <c r="BG132" s="172">
        <f t="shared" si="6"/>
        <v>0</v>
      </c>
      <c r="BH132" s="172">
        <f t="shared" si="7"/>
        <v>0</v>
      </c>
      <c r="BI132" s="172">
        <f t="shared" si="8"/>
        <v>0</v>
      </c>
      <c r="BJ132" s="14" t="s">
        <v>204</v>
      </c>
      <c r="BK132" s="172">
        <f t="shared" si="9"/>
        <v>0</v>
      </c>
      <c r="BL132" s="14" t="s">
        <v>265</v>
      </c>
      <c r="BM132" s="171" t="s">
        <v>2359</v>
      </c>
    </row>
    <row r="133" spans="1:65" s="2" customFormat="1" ht="16.5" customHeight="1">
      <c r="A133" s="29"/>
      <c r="B133" s="158"/>
      <c r="C133" s="173" t="s">
        <v>224</v>
      </c>
      <c r="D133" s="173" t="s">
        <v>214</v>
      </c>
      <c r="E133" s="174" t="s">
        <v>2360</v>
      </c>
      <c r="F133" s="175" t="s">
        <v>2361</v>
      </c>
      <c r="G133" s="176" t="s">
        <v>222</v>
      </c>
      <c r="H133" s="177">
        <v>780</v>
      </c>
      <c r="I133" s="178"/>
      <c r="J133" s="179">
        <f t="shared" si="0"/>
        <v>0</v>
      </c>
      <c r="K133" s="180"/>
      <c r="L133" s="181"/>
      <c r="M133" s="182" t="s">
        <v>1</v>
      </c>
      <c r="N133" s="183" t="s">
        <v>45</v>
      </c>
      <c r="O133" s="55"/>
      <c r="P133" s="169">
        <f t="shared" si="1"/>
        <v>0</v>
      </c>
      <c r="Q133" s="169">
        <v>0</v>
      </c>
      <c r="R133" s="169">
        <f t="shared" si="2"/>
        <v>0</v>
      </c>
      <c r="S133" s="169">
        <v>0</v>
      </c>
      <c r="T133" s="170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1" t="s">
        <v>320</v>
      </c>
      <c r="AT133" s="171" t="s">
        <v>214</v>
      </c>
      <c r="AU133" s="171" t="s">
        <v>204</v>
      </c>
      <c r="AY133" s="14" t="s">
        <v>196</v>
      </c>
      <c r="BE133" s="172">
        <f t="shared" si="4"/>
        <v>0</v>
      </c>
      <c r="BF133" s="172">
        <f t="shared" si="5"/>
        <v>0</v>
      </c>
      <c r="BG133" s="172">
        <f t="shared" si="6"/>
        <v>0</v>
      </c>
      <c r="BH133" s="172">
        <f t="shared" si="7"/>
        <v>0</v>
      </c>
      <c r="BI133" s="172">
        <f t="shared" si="8"/>
        <v>0</v>
      </c>
      <c r="BJ133" s="14" t="s">
        <v>204</v>
      </c>
      <c r="BK133" s="172">
        <f t="shared" si="9"/>
        <v>0</v>
      </c>
      <c r="BL133" s="14" t="s">
        <v>265</v>
      </c>
      <c r="BM133" s="171" t="s">
        <v>2362</v>
      </c>
    </row>
    <row r="134" spans="1:65" s="2" customFormat="1" ht="16.5" customHeight="1">
      <c r="A134" s="29"/>
      <c r="B134" s="158"/>
      <c r="C134" s="173" t="s">
        <v>228</v>
      </c>
      <c r="D134" s="173" t="s">
        <v>214</v>
      </c>
      <c r="E134" s="174" t="s">
        <v>2363</v>
      </c>
      <c r="F134" s="175" t="s">
        <v>2364</v>
      </c>
      <c r="G134" s="176" t="s">
        <v>2292</v>
      </c>
      <c r="H134" s="177">
        <v>75</v>
      </c>
      <c r="I134" s="178"/>
      <c r="J134" s="179">
        <f t="shared" si="0"/>
        <v>0</v>
      </c>
      <c r="K134" s="180"/>
      <c r="L134" s="181"/>
      <c r="M134" s="182" t="s">
        <v>1</v>
      </c>
      <c r="N134" s="183" t="s">
        <v>45</v>
      </c>
      <c r="O134" s="55"/>
      <c r="P134" s="169">
        <f t="shared" si="1"/>
        <v>0</v>
      </c>
      <c r="Q134" s="169">
        <v>0</v>
      </c>
      <c r="R134" s="169">
        <f t="shared" si="2"/>
        <v>0</v>
      </c>
      <c r="S134" s="169">
        <v>0</v>
      </c>
      <c r="T134" s="170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71" t="s">
        <v>320</v>
      </c>
      <c r="AT134" s="171" t="s">
        <v>214</v>
      </c>
      <c r="AU134" s="171" t="s">
        <v>204</v>
      </c>
      <c r="AY134" s="14" t="s">
        <v>196</v>
      </c>
      <c r="BE134" s="172">
        <f t="shared" si="4"/>
        <v>0</v>
      </c>
      <c r="BF134" s="172">
        <f t="shared" si="5"/>
        <v>0</v>
      </c>
      <c r="BG134" s="172">
        <f t="shared" si="6"/>
        <v>0</v>
      </c>
      <c r="BH134" s="172">
        <f t="shared" si="7"/>
        <v>0</v>
      </c>
      <c r="BI134" s="172">
        <f t="shared" si="8"/>
        <v>0</v>
      </c>
      <c r="BJ134" s="14" t="s">
        <v>204</v>
      </c>
      <c r="BK134" s="172">
        <f t="shared" si="9"/>
        <v>0</v>
      </c>
      <c r="BL134" s="14" t="s">
        <v>265</v>
      </c>
      <c r="BM134" s="171" t="s">
        <v>2365</v>
      </c>
    </row>
    <row r="135" spans="1:65" s="2" customFormat="1" ht="16.5" customHeight="1">
      <c r="A135" s="29"/>
      <c r="B135" s="158"/>
      <c r="C135" s="173" t="s">
        <v>217</v>
      </c>
      <c r="D135" s="173" t="s">
        <v>214</v>
      </c>
      <c r="E135" s="174" t="s">
        <v>2366</v>
      </c>
      <c r="F135" s="175" t="s">
        <v>2367</v>
      </c>
      <c r="G135" s="176" t="s">
        <v>2292</v>
      </c>
      <c r="H135" s="177">
        <v>4</v>
      </c>
      <c r="I135" s="178"/>
      <c r="J135" s="179">
        <f t="shared" si="0"/>
        <v>0</v>
      </c>
      <c r="K135" s="180"/>
      <c r="L135" s="181"/>
      <c r="M135" s="182" t="s">
        <v>1</v>
      </c>
      <c r="N135" s="183" t="s">
        <v>45</v>
      </c>
      <c r="O135" s="55"/>
      <c r="P135" s="169">
        <f t="shared" si="1"/>
        <v>0</v>
      </c>
      <c r="Q135" s="169">
        <v>0</v>
      </c>
      <c r="R135" s="169">
        <f t="shared" si="2"/>
        <v>0</v>
      </c>
      <c r="S135" s="169">
        <v>0</v>
      </c>
      <c r="T135" s="170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1" t="s">
        <v>320</v>
      </c>
      <c r="AT135" s="171" t="s">
        <v>214</v>
      </c>
      <c r="AU135" s="171" t="s">
        <v>204</v>
      </c>
      <c r="AY135" s="14" t="s">
        <v>196</v>
      </c>
      <c r="BE135" s="172">
        <f t="shared" si="4"/>
        <v>0</v>
      </c>
      <c r="BF135" s="172">
        <f t="shared" si="5"/>
        <v>0</v>
      </c>
      <c r="BG135" s="172">
        <f t="shared" si="6"/>
        <v>0</v>
      </c>
      <c r="BH135" s="172">
        <f t="shared" si="7"/>
        <v>0</v>
      </c>
      <c r="BI135" s="172">
        <f t="shared" si="8"/>
        <v>0</v>
      </c>
      <c r="BJ135" s="14" t="s">
        <v>204</v>
      </c>
      <c r="BK135" s="172">
        <f t="shared" si="9"/>
        <v>0</v>
      </c>
      <c r="BL135" s="14" t="s">
        <v>265</v>
      </c>
      <c r="BM135" s="171" t="s">
        <v>2368</v>
      </c>
    </row>
    <row r="136" spans="1:65" s="2" customFormat="1" ht="16.5" customHeight="1">
      <c r="A136" s="29"/>
      <c r="B136" s="158"/>
      <c r="C136" s="173" t="s">
        <v>237</v>
      </c>
      <c r="D136" s="173" t="s">
        <v>214</v>
      </c>
      <c r="E136" s="174" t="s">
        <v>2369</v>
      </c>
      <c r="F136" s="175" t="s">
        <v>2370</v>
      </c>
      <c r="G136" s="176" t="s">
        <v>1231</v>
      </c>
      <c r="H136" s="177">
        <v>390</v>
      </c>
      <c r="I136" s="178"/>
      <c r="J136" s="179">
        <f t="shared" si="0"/>
        <v>0</v>
      </c>
      <c r="K136" s="180"/>
      <c r="L136" s="181"/>
      <c r="M136" s="182" t="s">
        <v>1</v>
      </c>
      <c r="N136" s="183" t="s">
        <v>45</v>
      </c>
      <c r="O136" s="55"/>
      <c r="P136" s="169">
        <f t="shared" si="1"/>
        <v>0</v>
      </c>
      <c r="Q136" s="169">
        <v>0</v>
      </c>
      <c r="R136" s="169">
        <f t="shared" si="2"/>
        <v>0</v>
      </c>
      <c r="S136" s="169">
        <v>0</v>
      </c>
      <c r="T136" s="170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1" t="s">
        <v>320</v>
      </c>
      <c r="AT136" s="171" t="s">
        <v>214</v>
      </c>
      <c r="AU136" s="171" t="s">
        <v>204</v>
      </c>
      <c r="AY136" s="14" t="s">
        <v>196</v>
      </c>
      <c r="BE136" s="172">
        <f t="shared" si="4"/>
        <v>0</v>
      </c>
      <c r="BF136" s="172">
        <f t="shared" si="5"/>
        <v>0</v>
      </c>
      <c r="BG136" s="172">
        <f t="shared" si="6"/>
        <v>0</v>
      </c>
      <c r="BH136" s="172">
        <f t="shared" si="7"/>
        <v>0</v>
      </c>
      <c r="BI136" s="172">
        <f t="shared" si="8"/>
        <v>0</v>
      </c>
      <c r="BJ136" s="14" t="s">
        <v>204</v>
      </c>
      <c r="BK136" s="172">
        <f t="shared" si="9"/>
        <v>0</v>
      </c>
      <c r="BL136" s="14" t="s">
        <v>265</v>
      </c>
      <c r="BM136" s="171" t="s">
        <v>2371</v>
      </c>
    </row>
    <row r="137" spans="1:65" s="2" customFormat="1" ht="16.5" customHeight="1">
      <c r="A137" s="29"/>
      <c r="B137" s="158"/>
      <c r="C137" s="173" t="s">
        <v>241</v>
      </c>
      <c r="D137" s="173" t="s">
        <v>214</v>
      </c>
      <c r="E137" s="174" t="s">
        <v>2372</v>
      </c>
      <c r="F137" s="175" t="s">
        <v>2373</v>
      </c>
      <c r="G137" s="176" t="s">
        <v>1231</v>
      </c>
      <c r="H137" s="177">
        <v>95</v>
      </c>
      <c r="I137" s="178"/>
      <c r="J137" s="179">
        <f t="shared" si="0"/>
        <v>0</v>
      </c>
      <c r="K137" s="180"/>
      <c r="L137" s="181"/>
      <c r="M137" s="182" t="s">
        <v>1</v>
      </c>
      <c r="N137" s="183" t="s">
        <v>45</v>
      </c>
      <c r="O137" s="55"/>
      <c r="P137" s="169">
        <f t="shared" si="1"/>
        <v>0</v>
      </c>
      <c r="Q137" s="169">
        <v>0</v>
      </c>
      <c r="R137" s="169">
        <f t="shared" si="2"/>
        <v>0</v>
      </c>
      <c r="S137" s="169">
        <v>0</v>
      </c>
      <c r="T137" s="170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1" t="s">
        <v>320</v>
      </c>
      <c r="AT137" s="171" t="s">
        <v>214</v>
      </c>
      <c r="AU137" s="171" t="s">
        <v>204</v>
      </c>
      <c r="AY137" s="14" t="s">
        <v>196</v>
      </c>
      <c r="BE137" s="172">
        <f t="shared" si="4"/>
        <v>0</v>
      </c>
      <c r="BF137" s="172">
        <f t="shared" si="5"/>
        <v>0</v>
      </c>
      <c r="BG137" s="172">
        <f t="shared" si="6"/>
        <v>0</v>
      </c>
      <c r="BH137" s="172">
        <f t="shared" si="7"/>
        <v>0</v>
      </c>
      <c r="BI137" s="172">
        <f t="shared" si="8"/>
        <v>0</v>
      </c>
      <c r="BJ137" s="14" t="s">
        <v>204</v>
      </c>
      <c r="BK137" s="172">
        <f t="shared" si="9"/>
        <v>0</v>
      </c>
      <c r="BL137" s="14" t="s">
        <v>265</v>
      </c>
      <c r="BM137" s="171" t="s">
        <v>2374</v>
      </c>
    </row>
    <row r="138" spans="1:65" s="12" customFormat="1" ht="22.9" customHeight="1">
      <c r="B138" s="145"/>
      <c r="D138" s="146" t="s">
        <v>78</v>
      </c>
      <c r="E138" s="156" t="s">
        <v>2375</v>
      </c>
      <c r="F138" s="156" t="s">
        <v>2376</v>
      </c>
      <c r="I138" s="148"/>
      <c r="J138" s="157">
        <f>BK138</f>
        <v>0</v>
      </c>
      <c r="L138" s="145"/>
      <c r="M138" s="150"/>
      <c r="N138" s="151"/>
      <c r="O138" s="151"/>
      <c r="P138" s="152">
        <f>SUM(P139:P154)</f>
        <v>0</v>
      </c>
      <c r="Q138" s="151"/>
      <c r="R138" s="152">
        <f>SUM(R139:R154)</f>
        <v>0</v>
      </c>
      <c r="S138" s="151"/>
      <c r="T138" s="153">
        <f>SUM(T139:T154)</f>
        <v>0</v>
      </c>
      <c r="AR138" s="146" t="s">
        <v>204</v>
      </c>
      <c r="AT138" s="154" t="s">
        <v>78</v>
      </c>
      <c r="AU138" s="154" t="s">
        <v>87</v>
      </c>
      <c r="AY138" s="146" t="s">
        <v>196</v>
      </c>
      <c r="BK138" s="155">
        <f>SUM(BK139:BK154)</f>
        <v>0</v>
      </c>
    </row>
    <row r="139" spans="1:65" s="2" customFormat="1" ht="16.5" customHeight="1">
      <c r="A139" s="29"/>
      <c r="B139" s="158"/>
      <c r="C139" s="173" t="s">
        <v>245</v>
      </c>
      <c r="D139" s="173" t="s">
        <v>214</v>
      </c>
      <c r="E139" s="174" t="s">
        <v>2377</v>
      </c>
      <c r="F139" s="175" t="s">
        <v>2378</v>
      </c>
      <c r="G139" s="176" t="s">
        <v>1231</v>
      </c>
      <c r="H139" s="177">
        <v>312</v>
      </c>
      <c r="I139" s="178"/>
      <c r="J139" s="179">
        <f t="shared" ref="J139:J154" si="10">ROUND(I139*H139,2)</f>
        <v>0</v>
      </c>
      <c r="K139" s="180"/>
      <c r="L139" s="181"/>
      <c r="M139" s="182" t="s">
        <v>1</v>
      </c>
      <c r="N139" s="183" t="s">
        <v>45</v>
      </c>
      <c r="O139" s="55"/>
      <c r="P139" s="169">
        <f t="shared" ref="P139:P154" si="11">O139*H139</f>
        <v>0</v>
      </c>
      <c r="Q139" s="169">
        <v>0</v>
      </c>
      <c r="R139" s="169">
        <f t="shared" ref="R139:R154" si="12">Q139*H139</f>
        <v>0</v>
      </c>
      <c r="S139" s="169">
        <v>0</v>
      </c>
      <c r="T139" s="170">
        <f t="shared" ref="T139:T154" si="13"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1" t="s">
        <v>320</v>
      </c>
      <c r="AT139" s="171" t="s">
        <v>214</v>
      </c>
      <c r="AU139" s="171" t="s">
        <v>204</v>
      </c>
      <c r="AY139" s="14" t="s">
        <v>196</v>
      </c>
      <c r="BE139" s="172">
        <f t="shared" ref="BE139:BE154" si="14">IF(N139="základní",J139,0)</f>
        <v>0</v>
      </c>
      <c r="BF139" s="172">
        <f t="shared" ref="BF139:BF154" si="15">IF(N139="snížená",J139,0)</f>
        <v>0</v>
      </c>
      <c r="BG139" s="172">
        <f t="shared" ref="BG139:BG154" si="16">IF(N139="zákl. přenesená",J139,0)</f>
        <v>0</v>
      </c>
      <c r="BH139" s="172">
        <f t="shared" ref="BH139:BH154" si="17">IF(N139="sníž. přenesená",J139,0)</f>
        <v>0</v>
      </c>
      <c r="BI139" s="172">
        <f t="shared" ref="BI139:BI154" si="18">IF(N139="nulová",J139,0)</f>
        <v>0</v>
      </c>
      <c r="BJ139" s="14" t="s">
        <v>204</v>
      </c>
      <c r="BK139" s="172">
        <f t="shared" ref="BK139:BK154" si="19">ROUND(I139*H139,2)</f>
        <v>0</v>
      </c>
      <c r="BL139" s="14" t="s">
        <v>265</v>
      </c>
      <c r="BM139" s="171" t="s">
        <v>2379</v>
      </c>
    </row>
    <row r="140" spans="1:65" s="2" customFormat="1" ht="16.5" customHeight="1">
      <c r="A140" s="29"/>
      <c r="B140" s="158"/>
      <c r="C140" s="173" t="s">
        <v>249</v>
      </c>
      <c r="D140" s="173" t="s">
        <v>214</v>
      </c>
      <c r="E140" s="174" t="s">
        <v>2380</v>
      </c>
      <c r="F140" s="175" t="s">
        <v>2381</v>
      </c>
      <c r="G140" s="176" t="s">
        <v>1231</v>
      </c>
      <c r="H140" s="177">
        <v>48</v>
      </c>
      <c r="I140" s="178"/>
      <c r="J140" s="179">
        <f t="shared" si="10"/>
        <v>0</v>
      </c>
      <c r="K140" s="180"/>
      <c r="L140" s="181"/>
      <c r="M140" s="182" t="s">
        <v>1</v>
      </c>
      <c r="N140" s="183" t="s">
        <v>45</v>
      </c>
      <c r="O140" s="55"/>
      <c r="P140" s="169">
        <f t="shared" si="11"/>
        <v>0</v>
      </c>
      <c r="Q140" s="169">
        <v>0</v>
      </c>
      <c r="R140" s="169">
        <f t="shared" si="12"/>
        <v>0</v>
      </c>
      <c r="S140" s="169">
        <v>0</v>
      </c>
      <c r="T140" s="170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1" t="s">
        <v>320</v>
      </c>
      <c r="AT140" s="171" t="s">
        <v>214</v>
      </c>
      <c r="AU140" s="171" t="s">
        <v>204</v>
      </c>
      <c r="AY140" s="14" t="s">
        <v>196</v>
      </c>
      <c r="BE140" s="172">
        <f t="shared" si="14"/>
        <v>0</v>
      </c>
      <c r="BF140" s="172">
        <f t="shared" si="15"/>
        <v>0</v>
      </c>
      <c r="BG140" s="172">
        <f t="shared" si="16"/>
        <v>0</v>
      </c>
      <c r="BH140" s="172">
        <f t="shared" si="17"/>
        <v>0</v>
      </c>
      <c r="BI140" s="172">
        <f t="shared" si="18"/>
        <v>0</v>
      </c>
      <c r="BJ140" s="14" t="s">
        <v>204</v>
      </c>
      <c r="BK140" s="172">
        <f t="shared" si="19"/>
        <v>0</v>
      </c>
      <c r="BL140" s="14" t="s">
        <v>265</v>
      </c>
      <c r="BM140" s="171" t="s">
        <v>2382</v>
      </c>
    </row>
    <row r="141" spans="1:65" s="2" customFormat="1" ht="16.5" customHeight="1">
      <c r="A141" s="29"/>
      <c r="B141" s="158"/>
      <c r="C141" s="173" t="s">
        <v>253</v>
      </c>
      <c r="D141" s="173" t="s">
        <v>214</v>
      </c>
      <c r="E141" s="174" t="s">
        <v>2383</v>
      </c>
      <c r="F141" s="175" t="s">
        <v>2384</v>
      </c>
      <c r="G141" s="176" t="s">
        <v>2292</v>
      </c>
      <c r="H141" s="177">
        <v>42</v>
      </c>
      <c r="I141" s="178"/>
      <c r="J141" s="179">
        <f t="shared" si="10"/>
        <v>0</v>
      </c>
      <c r="K141" s="180"/>
      <c r="L141" s="181"/>
      <c r="M141" s="182" t="s">
        <v>1</v>
      </c>
      <c r="N141" s="183" t="s">
        <v>45</v>
      </c>
      <c r="O141" s="55"/>
      <c r="P141" s="169">
        <f t="shared" si="11"/>
        <v>0</v>
      </c>
      <c r="Q141" s="169">
        <v>0</v>
      </c>
      <c r="R141" s="169">
        <f t="shared" si="12"/>
        <v>0</v>
      </c>
      <c r="S141" s="169">
        <v>0</v>
      </c>
      <c r="T141" s="170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1" t="s">
        <v>320</v>
      </c>
      <c r="AT141" s="171" t="s">
        <v>214</v>
      </c>
      <c r="AU141" s="171" t="s">
        <v>204</v>
      </c>
      <c r="AY141" s="14" t="s">
        <v>196</v>
      </c>
      <c r="BE141" s="172">
        <f t="shared" si="14"/>
        <v>0</v>
      </c>
      <c r="BF141" s="172">
        <f t="shared" si="15"/>
        <v>0</v>
      </c>
      <c r="BG141" s="172">
        <f t="shared" si="16"/>
        <v>0</v>
      </c>
      <c r="BH141" s="172">
        <f t="shared" si="17"/>
        <v>0</v>
      </c>
      <c r="BI141" s="172">
        <f t="shared" si="18"/>
        <v>0</v>
      </c>
      <c r="BJ141" s="14" t="s">
        <v>204</v>
      </c>
      <c r="BK141" s="172">
        <f t="shared" si="19"/>
        <v>0</v>
      </c>
      <c r="BL141" s="14" t="s">
        <v>265</v>
      </c>
      <c r="BM141" s="171" t="s">
        <v>2385</v>
      </c>
    </row>
    <row r="142" spans="1:65" s="2" customFormat="1" ht="16.5" customHeight="1">
      <c r="A142" s="29"/>
      <c r="B142" s="158"/>
      <c r="C142" s="173" t="s">
        <v>257</v>
      </c>
      <c r="D142" s="173" t="s">
        <v>214</v>
      </c>
      <c r="E142" s="174" t="s">
        <v>2386</v>
      </c>
      <c r="F142" s="175" t="s">
        <v>2387</v>
      </c>
      <c r="G142" s="176" t="s">
        <v>2292</v>
      </c>
      <c r="H142" s="177">
        <v>430</v>
      </c>
      <c r="I142" s="178"/>
      <c r="J142" s="179">
        <f t="shared" si="10"/>
        <v>0</v>
      </c>
      <c r="K142" s="180"/>
      <c r="L142" s="181"/>
      <c r="M142" s="182" t="s">
        <v>1</v>
      </c>
      <c r="N142" s="183" t="s">
        <v>45</v>
      </c>
      <c r="O142" s="55"/>
      <c r="P142" s="169">
        <f t="shared" si="11"/>
        <v>0</v>
      </c>
      <c r="Q142" s="169">
        <v>0</v>
      </c>
      <c r="R142" s="169">
        <f t="shared" si="12"/>
        <v>0</v>
      </c>
      <c r="S142" s="169">
        <v>0</v>
      </c>
      <c r="T142" s="170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1" t="s">
        <v>320</v>
      </c>
      <c r="AT142" s="171" t="s">
        <v>214</v>
      </c>
      <c r="AU142" s="171" t="s">
        <v>204</v>
      </c>
      <c r="AY142" s="14" t="s">
        <v>196</v>
      </c>
      <c r="BE142" s="172">
        <f t="shared" si="14"/>
        <v>0</v>
      </c>
      <c r="BF142" s="172">
        <f t="shared" si="15"/>
        <v>0</v>
      </c>
      <c r="BG142" s="172">
        <f t="shared" si="16"/>
        <v>0</v>
      </c>
      <c r="BH142" s="172">
        <f t="shared" si="17"/>
        <v>0</v>
      </c>
      <c r="BI142" s="172">
        <f t="shared" si="18"/>
        <v>0</v>
      </c>
      <c r="BJ142" s="14" t="s">
        <v>204</v>
      </c>
      <c r="BK142" s="172">
        <f t="shared" si="19"/>
        <v>0</v>
      </c>
      <c r="BL142" s="14" t="s">
        <v>265</v>
      </c>
      <c r="BM142" s="171" t="s">
        <v>2388</v>
      </c>
    </row>
    <row r="143" spans="1:65" s="2" customFormat="1" ht="16.5" customHeight="1">
      <c r="A143" s="29"/>
      <c r="B143" s="158"/>
      <c r="C143" s="173" t="s">
        <v>8</v>
      </c>
      <c r="D143" s="173" t="s">
        <v>214</v>
      </c>
      <c r="E143" s="174" t="s">
        <v>2389</v>
      </c>
      <c r="F143" s="175" t="s">
        <v>2390</v>
      </c>
      <c r="G143" s="176" t="s">
        <v>2292</v>
      </c>
      <c r="H143" s="177">
        <v>180</v>
      </c>
      <c r="I143" s="178"/>
      <c r="J143" s="179">
        <f t="shared" si="10"/>
        <v>0</v>
      </c>
      <c r="K143" s="180"/>
      <c r="L143" s="181"/>
      <c r="M143" s="182" t="s">
        <v>1</v>
      </c>
      <c r="N143" s="183" t="s">
        <v>45</v>
      </c>
      <c r="O143" s="55"/>
      <c r="P143" s="169">
        <f t="shared" si="11"/>
        <v>0</v>
      </c>
      <c r="Q143" s="169">
        <v>0</v>
      </c>
      <c r="R143" s="169">
        <f t="shared" si="12"/>
        <v>0</v>
      </c>
      <c r="S143" s="169">
        <v>0</v>
      </c>
      <c r="T143" s="170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1" t="s">
        <v>320</v>
      </c>
      <c r="AT143" s="171" t="s">
        <v>214</v>
      </c>
      <c r="AU143" s="171" t="s">
        <v>204</v>
      </c>
      <c r="AY143" s="14" t="s">
        <v>196</v>
      </c>
      <c r="BE143" s="172">
        <f t="shared" si="14"/>
        <v>0</v>
      </c>
      <c r="BF143" s="172">
        <f t="shared" si="15"/>
        <v>0</v>
      </c>
      <c r="BG143" s="172">
        <f t="shared" si="16"/>
        <v>0</v>
      </c>
      <c r="BH143" s="172">
        <f t="shared" si="17"/>
        <v>0</v>
      </c>
      <c r="BI143" s="172">
        <f t="shared" si="18"/>
        <v>0</v>
      </c>
      <c r="BJ143" s="14" t="s">
        <v>204</v>
      </c>
      <c r="BK143" s="172">
        <f t="shared" si="19"/>
        <v>0</v>
      </c>
      <c r="BL143" s="14" t="s">
        <v>265</v>
      </c>
      <c r="BM143" s="171" t="s">
        <v>2391</v>
      </c>
    </row>
    <row r="144" spans="1:65" s="2" customFormat="1" ht="16.5" customHeight="1">
      <c r="A144" s="29"/>
      <c r="B144" s="158"/>
      <c r="C144" s="173" t="s">
        <v>265</v>
      </c>
      <c r="D144" s="173" t="s">
        <v>214</v>
      </c>
      <c r="E144" s="174" t="s">
        <v>2392</v>
      </c>
      <c r="F144" s="175" t="s">
        <v>2393</v>
      </c>
      <c r="G144" s="176" t="s">
        <v>2292</v>
      </c>
      <c r="H144" s="177">
        <v>28</v>
      </c>
      <c r="I144" s="178"/>
      <c r="J144" s="179">
        <f t="shared" si="10"/>
        <v>0</v>
      </c>
      <c r="K144" s="180"/>
      <c r="L144" s="181"/>
      <c r="M144" s="182" t="s">
        <v>1</v>
      </c>
      <c r="N144" s="183" t="s">
        <v>45</v>
      </c>
      <c r="O144" s="55"/>
      <c r="P144" s="169">
        <f t="shared" si="11"/>
        <v>0</v>
      </c>
      <c r="Q144" s="169">
        <v>0</v>
      </c>
      <c r="R144" s="169">
        <f t="shared" si="12"/>
        <v>0</v>
      </c>
      <c r="S144" s="169">
        <v>0</v>
      </c>
      <c r="T144" s="170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1" t="s">
        <v>320</v>
      </c>
      <c r="AT144" s="171" t="s">
        <v>214</v>
      </c>
      <c r="AU144" s="171" t="s">
        <v>204</v>
      </c>
      <c r="AY144" s="14" t="s">
        <v>196</v>
      </c>
      <c r="BE144" s="172">
        <f t="shared" si="14"/>
        <v>0</v>
      </c>
      <c r="BF144" s="172">
        <f t="shared" si="15"/>
        <v>0</v>
      </c>
      <c r="BG144" s="172">
        <f t="shared" si="16"/>
        <v>0</v>
      </c>
      <c r="BH144" s="172">
        <f t="shared" si="17"/>
        <v>0</v>
      </c>
      <c r="BI144" s="172">
        <f t="shared" si="18"/>
        <v>0</v>
      </c>
      <c r="BJ144" s="14" t="s">
        <v>204</v>
      </c>
      <c r="BK144" s="172">
        <f t="shared" si="19"/>
        <v>0</v>
      </c>
      <c r="BL144" s="14" t="s">
        <v>265</v>
      </c>
      <c r="BM144" s="171" t="s">
        <v>2394</v>
      </c>
    </row>
    <row r="145" spans="1:65" s="2" customFormat="1" ht="16.5" customHeight="1">
      <c r="A145" s="29"/>
      <c r="B145" s="158"/>
      <c r="C145" s="173" t="s">
        <v>267</v>
      </c>
      <c r="D145" s="173" t="s">
        <v>214</v>
      </c>
      <c r="E145" s="174" t="s">
        <v>2395</v>
      </c>
      <c r="F145" s="175" t="s">
        <v>2396</v>
      </c>
      <c r="G145" s="176" t="s">
        <v>2292</v>
      </c>
      <c r="H145" s="177">
        <v>420</v>
      </c>
      <c r="I145" s="178"/>
      <c r="J145" s="179">
        <f t="shared" si="10"/>
        <v>0</v>
      </c>
      <c r="K145" s="180"/>
      <c r="L145" s="181"/>
      <c r="M145" s="182" t="s">
        <v>1</v>
      </c>
      <c r="N145" s="183" t="s">
        <v>45</v>
      </c>
      <c r="O145" s="55"/>
      <c r="P145" s="169">
        <f t="shared" si="11"/>
        <v>0</v>
      </c>
      <c r="Q145" s="169">
        <v>0</v>
      </c>
      <c r="R145" s="169">
        <f t="shared" si="12"/>
        <v>0</v>
      </c>
      <c r="S145" s="169">
        <v>0</v>
      </c>
      <c r="T145" s="170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1" t="s">
        <v>320</v>
      </c>
      <c r="AT145" s="171" t="s">
        <v>214</v>
      </c>
      <c r="AU145" s="171" t="s">
        <v>204</v>
      </c>
      <c r="AY145" s="14" t="s">
        <v>196</v>
      </c>
      <c r="BE145" s="172">
        <f t="shared" si="14"/>
        <v>0</v>
      </c>
      <c r="BF145" s="172">
        <f t="shared" si="15"/>
        <v>0</v>
      </c>
      <c r="BG145" s="172">
        <f t="shared" si="16"/>
        <v>0</v>
      </c>
      <c r="BH145" s="172">
        <f t="shared" si="17"/>
        <v>0</v>
      </c>
      <c r="BI145" s="172">
        <f t="shared" si="18"/>
        <v>0</v>
      </c>
      <c r="BJ145" s="14" t="s">
        <v>204</v>
      </c>
      <c r="BK145" s="172">
        <f t="shared" si="19"/>
        <v>0</v>
      </c>
      <c r="BL145" s="14" t="s">
        <v>265</v>
      </c>
      <c r="BM145" s="171" t="s">
        <v>2397</v>
      </c>
    </row>
    <row r="146" spans="1:65" s="2" customFormat="1" ht="16.5" customHeight="1">
      <c r="A146" s="29"/>
      <c r="B146" s="158"/>
      <c r="C146" s="173" t="s">
        <v>271</v>
      </c>
      <c r="D146" s="173" t="s">
        <v>214</v>
      </c>
      <c r="E146" s="174" t="s">
        <v>2398</v>
      </c>
      <c r="F146" s="175" t="s">
        <v>2399</v>
      </c>
      <c r="G146" s="176" t="s">
        <v>2292</v>
      </c>
      <c r="H146" s="177">
        <v>7</v>
      </c>
      <c r="I146" s="178"/>
      <c r="J146" s="179">
        <f t="shared" si="10"/>
        <v>0</v>
      </c>
      <c r="K146" s="180"/>
      <c r="L146" s="181"/>
      <c r="M146" s="182" t="s">
        <v>1</v>
      </c>
      <c r="N146" s="183" t="s">
        <v>45</v>
      </c>
      <c r="O146" s="55"/>
      <c r="P146" s="169">
        <f t="shared" si="11"/>
        <v>0</v>
      </c>
      <c r="Q146" s="169">
        <v>0</v>
      </c>
      <c r="R146" s="169">
        <f t="shared" si="12"/>
        <v>0</v>
      </c>
      <c r="S146" s="169">
        <v>0</v>
      </c>
      <c r="T146" s="170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1" t="s">
        <v>320</v>
      </c>
      <c r="AT146" s="171" t="s">
        <v>214</v>
      </c>
      <c r="AU146" s="171" t="s">
        <v>204</v>
      </c>
      <c r="AY146" s="14" t="s">
        <v>196</v>
      </c>
      <c r="BE146" s="172">
        <f t="shared" si="14"/>
        <v>0</v>
      </c>
      <c r="BF146" s="172">
        <f t="shared" si="15"/>
        <v>0</v>
      </c>
      <c r="BG146" s="172">
        <f t="shared" si="16"/>
        <v>0</v>
      </c>
      <c r="BH146" s="172">
        <f t="shared" si="17"/>
        <v>0</v>
      </c>
      <c r="BI146" s="172">
        <f t="shared" si="18"/>
        <v>0</v>
      </c>
      <c r="BJ146" s="14" t="s">
        <v>204</v>
      </c>
      <c r="BK146" s="172">
        <f t="shared" si="19"/>
        <v>0</v>
      </c>
      <c r="BL146" s="14" t="s">
        <v>265</v>
      </c>
      <c r="BM146" s="171" t="s">
        <v>2400</v>
      </c>
    </row>
    <row r="147" spans="1:65" s="2" customFormat="1" ht="16.5" customHeight="1">
      <c r="A147" s="29"/>
      <c r="B147" s="158"/>
      <c r="C147" s="173" t="s">
        <v>275</v>
      </c>
      <c r="D147" s="173" t="s">
        <v>214</v>
      </c>
      <c r="E147" s="174" t="s">
        <v>2401</v>
      </c>
      <c r="F147" s="175" t="s">
        <v>2402</v>
      </c>
      <c r="G147" s="176" t="s">
        <v>2292</v>
      </c>
      <c r="H147" s="177">
        <v>5</v>
      </c>
      <c r="I147" s="178"/>
      <c r="J147" s="179">
        <f t="shared" si="10"/>
        <v>0</v>
      </c>
      <c r="K147" s="180"/>
      <c r="L147" s="181"/>
      <c r="M147" s="182" t="s">
        <v>1</v>
      </c>
      <c r="N147" s="183" t="s">
        <v>45</v>
      </c>
      <c r="O147" s="55"/>
      <c r="P147" s="169">
        <f t="shared" si="11"/>
        <v>0</v>
      </c>
      <c r="Q147" s="169">
        <v>0</v>
      </c>
      <c r="R147" s="169">
        <f t="shared" si="12"/>
        <v>0</v>
      </c>
      <c r="S147" s="169">
        <v>0</v>
      </c>
      <c r="T147" s="170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1" t="s">
        <v>320</v>
      </c>
      <c r="AT147" s="171" t="s">
        <v>214</v>
      </c>
      <c r="AU147" s="171" t="s">
        <v>204</v>
      </c>
      <c r="AY147" s="14" t="s">
        <v>196</v>
      </c>
      <c r="BE147" s="172">
        <f t="shared" si="14"/>
        <v>0</v>
      </c>
      <c r="BF147" s="172">
        <f t="shared" si="15"/>
        <v>0</v>
      </c>
      <c r="BG147" s="172">
        <f t="shared" si="16"/>
        <v>0</v>
      </c>
      <c r="BH147" s="172">
        <f t="shared" si="17"/>
        <v>0</v>
      </c>
      <c r="BI147" s="172">
        <f t="shared" si="18"/>
        <v>0</v>
      </c>
      <c r="BJ147" s="14" t="s">
        <v>204</v>
      </c>
      <c r="BK147" s="172">
        <f t="shared" si="19"/>
        <v>0</v>
      </c>
      <c r="BL147" s="14" t="s">
        <v>265</v>
      </c>
      <c r="BM147" s="171" t="s">
        <v>2403</v>
      </c>
    </row>
    <row r="148" spans="1:65" s="2" customFormat="1" ht="16.5" customHeight="1">
      <c r="A148" s="29"/>
      <c r="B148" s="158"/>
      <c r="C148" s="173" t="s">
        <v>279</v>
      </c>
      <c r="D148" s="173" t="s">
        <v>214</v>
      </c>
      <c r="E148" s="174" t="s">
        <v>2404</v>
      </c>
      <c r="F148" s="175" t="s">
        <v>2405</v>
      </c>
      <c r="G148" s="176" t="s">
        <v>2292</v>
      </c>
      <c r="H148" s="177">
        <v>2</v>
      </c>
      <c r="I148" s="178"/>
      <c r="J148" s="179">
        <f t="shared" si="10"/>
        <v>0</v>
      </c>
      <c r="K148" s="180"/>
      <c r="L148" s="181"/>
      <c r="M148" s="182" t="s">
        <v>1</v>
      </c>
      <c r="N148" s="183" t="s">
        <v>45</v>
      </c>
      <c r="O148" s="55"/>
      <c r="P148" s="169">
        <f t="shared" si="11"/>
        <v>0</v>
      </c>
      <c r="Q148" s="169">
        <v>0</v>
      </c>
      <c r="R148" s="169">
        <f t="shared" si="12"/>
        <v>0</v>
      </c>
      <c r="S148" s="169">
        <v>0</v>
      </c>
      <c r="T148" s="170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1" t="s">
        <v>320</v>
      </c>
      <c r="AT148" s="171" t="s">
        <v>214</v>
      </c>
      <c r="AU148" s="171" t="s">
        <v>204</v>
      </c>
      <c r="AY148" s="14" t="s">
        <v>196</v>
      </c>
      <c r="BE148" s="172">
        <f t="shared" si="14"/>
        <v>0</v>
      </c>
      <c r="BF148" s="172">
        <f t="shared" si="15"/>
        <v>0</v>
      </c>
      <c r="BG148" s="172">
        <f t="shared" si="16"/>
        <v>0</v>
      </c>
      <c r="BH148" s="172">
        <f t="shared" si="17"/>
        <v>0</v>
      </c>
      <c r="BI148" s="172">
        <f t="shared" si="18"/>
        <v>0</v>
      </c>
      <c r="BJ148" s="14" t="s">
        <v>204</v>
      </c>
      <c r="BK148" s="172">
        <f t="shared" si="19"/>
        <v>0</v>
      </c>
      <c r="BL148" s="14" t="s">
        <v>265</v>
      </c>
      <c r="BM148" s="171" t="s">
        <v>2406</v>
      </c>
    </row>
    <row r="149" spans="1:65" s="2" customFormat="1" ht="16.5" customHeight="1">
      <c r="A149" s="29"/>
      <c r="B149" s="158"/>
      <c r="C149" s="173" t="s">
        <v>7</v>
      </c>
      <c r="D149" s="173" t="s">
        <v>214</v>
      </c>
      <c r="E149" s="174" t="s">
        <v>2407</v>
      </c>
      <c r="F149" s="175" t="s">
        <v>2408</v>
      </c>
      <c r="G149" s="176" t="s">
        <v>2292</v>
      </c>
      <c r="H149" s="177">
        <v>8</v>
      </c>
      <c r="I149" s="178"/>
      <c r="J149" s="179">
        <f t="shared" si="10"/>
        <v>0</v>
      </c>
      <c r="K149" s="180"/>
      <c r="L149" s="181"/>
      <c r="M149" s="182" t="s">
        <v>1</v>
      </c>
      <c r="N149" s="183" t="s">
        <v>45</v>
      </c>
      <c r="O149" s="55"/>
      <c r="P149" s="169">
        <f t="shared" si="11"/>
        <v>0</v>
      </c>
      <c r="Q149" s="169">
        <v>0</v>
      </c>
      <c r="R149" s="169">
        <f t="shared" si="12"/>
        <v>0</v>
      </c>
      <c r="S149" s="169">
        <v>0</v>
      </c>
      <c r="T149" s="170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1" t="s">
        <v>320</v>
      </c>
      <c r="AT149" s="171" t="s">
        <v>214</v>
      </c>
      <c r="AU149" s="171" t="s">
        <v>204</v>
      </c>
      <c r="AY149" s="14" t="s">
        <v>196</v>
      </c>
      <c r="BE149" s="172">
        <f t="shared" si="14"/>
        <v>0</v>
      </c>
      <c r="BF149" s="172">
        <f t="shared" si="15"/>
        <v>0</v>
      </c>
      <c r="BG149" s="172">
        <f t="shared" si="16"/>
        <v>0</v>
      </c>
      <c r="BH149" s="172">
        <f t="shared" si="17"/>
        <v>0</v>
      </c>
      <c r="BI149" s="172">
        <f t="shared" si="18"/>
        <v>0</v>
      </c>
      <c r="BJ149" s="14" t="s">
        <v>204</v>
      </c>
      <c r="BK149" s="172">
        <f t="shared" si="19"/>
        <v>0</v>
      </c>
      <c r="BL149" s="14" t="s">
        <v>265</v>
      </c>
      <c r="BM149" s="171" t="s">
        <v>2409</v>
      </c>
    </row>
    <row r="150" spans="1:65" s="2" customFormat="1" ht="16.5" customHeight="1">
      <c r="A150" s="29"/>
      <c r="B150" s="158"/>
      <c r="C150" s="173" t="s">
        <v>286</v>
      </c>
      <c r="D150" s="173" t="s">
        <v>214</v>
      </c>
      <c r="E150" s="174" t="s">
        <v>2410</v>
      </c>
      <c r="F150" s="175" t="s">
        <v>2411</v>
      </c>
      <c r="G150" s="176" t="s">
        <v>2292</v>
      </c>
      <c r="H150" s="177">
        <v>5</v>
      </c>
      <c r="I150" s="178"/>
      <c r="J150" s="179">
        <f t="shared" si="10"/>
        <v>0</v>
      </c>
      <c r="K150" s="180"/>
      <c r="L150" s="181"/>
      <c r="M150" s="182" t="s">
        <v>1</v>
      </c>
      <c r="N150" s="183" t="s">
        <v>45</v>
      </c>
      <c r="O150" s="55"/>
      <c r="P150" s="169">
        <f t="shared" si="11"/>
        <v>0</v>
      </c>
      <c r="Q150" s="169">
        <v>0</v>
      </c>
      <c r="R150" s="169">
        <f t="shared" si="12"/>
        <v>0</v>
      </c>
      <c r="S150" s="169">
        <v>0</v>
      </c>
      <c r="T150" s="170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1" t="s">
        <v>320</v>
      </c>
      <c r="AT150" s="171" t="s">
        <v>214</v>
      </c>
      <c r="AU150" s="171" t="s">
        <v>204</v>
      </c>
      <c r="AY150" s="14" t="s">
        <v>196</v>
      </c>
      <c r="BE150" s="172">
        <f t="shared" si="14"/>
        <v>0</v>
      </c>
      <c r="BF150" s="172">
        <f t="shared" si="15"/>
        <v>0</v>
      </c>
      <c r="BG150" s="172">
        <f t="shared" si="16"/>
        <v>0</v>
      </c>
      <c r="BH150" s="172">
        <f t="shared" si="17"/>
        <v>0</v>
      </c>
      <c r="BI150" s="172">
        <f t="shared" si="18"/>
        <v>0</v>
      </c>
      <c r="BJ150" s="14" t="s">
        <v>204</v>
      </c>
      <c r="BK150" s="172">
        <f t="shared" si="19"/>
        <v>0</v>
      </c>
      <c r="BL150" s="14" t="s">
        <v>265</v>
      </c>
      <c r="BM150" s="171" t="s">
        <v>2412</v>
      </c>
    </row>
    <row r="151" spans="1:65" s="2" customFormat="1" ht="16.5" customHeight="1">
      <c r="A151" s="29"/>
      <c r="B151" s="158"/>
      <c r="C151" s="173" t="s">
        <v>290</v>
      </c>
      <c r="D151" s="173" t="s">
        <v>214</v>
      </c>
      <c r="E151" s="174" t="s">
        <v>2413</v>
      </c>
      <c r="F151" s="175" t="s">
        <v>2414</v>
      </c>
      <c r="G151" s="176" t="s">
        <v>2292</v>
      </c>
      <c r="H151" s="177">
        <v>15</v>
      </c>
      <c r="I151" s="178"/>
      <c r="J151" s="179">
        <f t="shared" si="10"/>
        <v>0</v>
      </c>
      <c r="K151" s="180"/>
      <c r="L151" s="181"/>
      <c r="M151" s="182" t="s">
        <v>1</v>
      </c>
      <c r="N151" s="183" t="s">
        <v>45</v>
      </c>
      <c r="O151" s="55"/>
      <c r="P151" s="169">
        <f t="shared" si="11"/>
        <v>0</v>
      </c>
      <c r="Q151" s="169">
        <v>0</v>
      </c>
      <c r="R151" s="169">
        <f t="shared" si="12"/>
        <v>0</v>
      </c>
      <c r="S151" s="169">
        <v>0</v>
      </c>
      <c r="T151" s="170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1" t="s">
        <v>320</v>
      </c>
      <c r="AT151" s="171" t="s">
        <v>214</v>
      </c>
      <c r="AU151" s="171" t="s">
        <v>204</v>
      </c>
      <c r="AY151" s="14" t="s">
        <v>196</v>
      </c>
      <c r="BE151" s="172">
        <f t="shared" si="14"/>
        <v>0</v>
      </c>
      <c r="BF151" s="172">
        <f t="shared" si="15"/>
        <v>0</v>
      </c>
      <c r="BG151" s="172">
        <f t="shared" si="16"/>
        <v>0</v>
      </c>
      <c r="BH151" s="172">
        <f t="shared" si="17"/>
        <v>0</v>
      </c>
      <c r="BI151" s="172">
        <f t="shared" si="18"/>
        <v>0</v>
      </c>
      <c r="BJ151" s="14" t="s">
        <v>204</v>
      </c>
      <c r="BK151" s="172">
        <f t="shared" si="19"/>
        <v>0</v>
      </c>
      <c r="BL151" s="14" t="s">
        <v>265</v>
      </c>
      <c r="BM151" s="171" t="s">
        <v>2415</v>
      </c>
    </row>
    <row r="152" spans="1:65" s="2" customFormat="1" ht="16.5" customHeight="1">
      <c r="A152" s="29"/>
      <c r="B152" s="158"/>
      <c r="C152" s="173" t="s">
        <v>294</v>
      </c>
      <c r="D152" s="173" t="s">
        <v>214</v>
      </c>
      <c r="E152" s="174" t="s">
        <v>2416</v>
      </c>
      <c r="F152" s="175" t="s">
        <v>2417</v>
      </c>
      <c r="G152" s="176" t="s">
        <v>2292</v>
      </c>
      <c r="H152" s="177">
        <v>21</v>
      </c>
      <c r="I152" s="178"/>
      <c r="J152" s="179">
        <f t="shared" si="10"/>
        <v>0</v>
      </c>
      <c r="K152" s="180"/>
      <c r="L152" s="181"/>
      <c r="M152" s="182" t="s">
        <v>1</v>
      </c>
      <c r="N152" s="183" t="s">
        <v>45</v>
      </c>
      <c r="O152" s="55"/>
      <c r="P152" s="169">
        <f t="shared" si="11"/>
        <v>0</v>
      </c>
      <c r="Q152" s="169">
        <v>0</v>
      </c>
      <c r="R152" s="169">
        <f t="shared" si="12"/>
        <v>0</v>
      </c>
      <c r="S152" s="169">
        <v>0</v>
      </c>
      <c r="T152" s="170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1" t="s">
        <v>320</v>
      </c>
      <c r="AT152" s="171" t="s">
        <v>214</v>
      </c>
      <c r="AU152" s="171" t="s">
        <v>204</v>
      </c>
      <c r="AY152" s="14" t="s">
        <v>196</v>
      </c>
      <c r="BE152" s="172">
        <f t="shared" si="14"/>
        <v>0</v>
      </c>
      <c r="BF152" s="172">
        <f t="shared" si="15"/>
        <v>0</v>
      </c>
      <c r="BG152" s="172">
        <f t="shared" si="16"/>
        <v>0</v>
      </c>
      <c r="BH152" s="172">
        <f t="shared" si="17"/>
        <v>0</v>
      </c>
      <c r="BI152" s="172">
        <f t="shared" si="18"/>
        <v>0</v>
      </c>
      <c r="BJ152" s="14" t="s">
        <v>204</v>
      </c>
      <c r="BK152" s="172">
        <f t="shared" si="19"/>
        <v>0</v>
      </c>
      <c r="BL152" s="14" t="s">
        <v>265</v>
      </c>
      <c r="BM152" s="171" t="s">
        <v>2418</v>
      </c>
    </row>
    <row r="153" spans="1:65" s="2" customFormat="1" ht="16.5" customHeight="1">
      <c r="A153" s="29"/>
      <c r="B153" s="158"/>
      <c r="C153" s="173" t="s">
        <v>298</v>
      </c>
      <c r="D153" s="173" t="s">
        <v>214</v>
      </c>
      <c r="E153" s="174" t="s">
        <v>2419</v>
      </c>
      <c r="F153" s="175" t="s">
        <v>2420</v>
      </c>
      <c r="G153" s="176" t="s">
        <v>1231</v>
      </c>
      <c r="H153" s="177">
        <v>90</v>
      </c>
      <c r="I153" s="178"/>
      <c r="J153" s="179">
        <f t="shared" si="10"/>
        <v>0</v>
      </c>
      <c r="K153" s="180"/>
      <c r="L153" s="181"/>
      <c r="M153" s="182" t="s">
        <v>1</v>
      </c>
      <c r="N153" s="183" t="s">
        <v>45</v>
      </c>
      <c r="O153" s="55"/>
      <c r="P153" s="169">
        <f t="shared" si="11"/>
        <v>0</v>
      </c>
      <c r="Q153" s="169">
        <v>0</v>
      </c>
      <c r="R153" s="169">
        <f t="shared" si="12"/>
        <v>0</v>
      </c>
      <c r="S153" s="169">
        <v>0</v>
      </c>
      <c r="T153" s="170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1" t="s">
        <v>320</v>
      </c>
      <c r="AT153" s="171" t="s">
        <v>214</v>
      </c>
      <c r="AU153" s="171" t="s">
        <v>204</v>
      </c>
      <c r="AY153" s="14" t="s">
        <v>196</v>
      </c>
      <c r="BE153" s="172">
        <f t="shared" si="14"/>
        <v>0</v>
      </c>
      <c r="BF153" s="172">
        <f t="shared" si="15"/>
        <v>0</v>
      </c>
      <c r="BG153" s="172">
        <f t="shared" si="16"/>
        <v>0</v>
      </c>
      <c r="BH153" s="172">
        <f t="shared" si="17"/>
        <v>0</v>
      </c>
      <c r="BI153" s="172">
        <f t="shared" si="18"/>
        <v>0</v>
      </c>
      <c r="BJ153" s="14" t="s">
        <v>204</v>
      </c>
      <c r="BK153" s="172">
        <f t="shared" si="19"/>
        <v>0</v>
      </c>
      <c r="BL153" s="14" t="s">
        <v>265</v>
      </c>
      <c r="BM153" s="171" t="s">
        <v>2421</v>
      </c>
    </row>
    <row r="154" spans="1:65" s="2" customFormat="1" ht="16.5" customHeight="1">
      <c r="A154" s="29"/>
      <c r="B154" s="158"/>
      <c r="C154" s="173" t="s">
        <v>302</v>
      </c>
      <c r="D154" s="173" t="s">
        <v>214</v>
      </c>
      <c r="E154" s="174" t="s">
        <v>2422</v>
      </c>
      <c r="F154" s="175" t="s">
        <v>2423</v>
      </c>
      <c r="G154" s="176" t="s">
        <v>2292</v>
      </c>
      <c r="H154" s="177">
        <v>4</v>
      </c>
      <c r="I154" s="178"/>
      <c r="J154" s="179">
        <f t="shared" si="10"/>
        <v>0</v>
      </c>
      <c r="K154" s="180"/>
      <c r="L154" s="181"/>
      <c r="M154" s="182" t="s">
        <v>1</v>
      </c>
      <c r="N154" s="183" t="s">
        <v>45</v>
      </c>
      <c r="O154" s="55"/>
      <c r="P154" s="169">
        <f t="shared" si="11"/>
        <v>0</v>
      </c>
      <c r="Q154" s="169">
        <v>0</v>
      </c>
      <c r="R154" s="169">
        <f t="shared" si="12"/>
        <v>0</v>
      </c>
      <c r="S154" s="169">
        <v>0</v>
      </c>
      <c r="T154" s="170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1" t="s">
        <v>320</v>
      </c>
      <c r="AT154" s="171" t="s">
        <v>214</v>
      </c>
      <c r="AU154" s="171" t="s">
        <v>204</v>
      </c>
      <c r="AY154" s="14" t="s">
        <v>196</v>
      </c>
      <c r="BE154" s="172">
        <f t="shared" si="14"/>
        <v>0</v>
      </c>
      <c r="BF154" s="172">
        <f t="shared" si="15"/>
        <v>0</v>
      </c>
      <c r="BG154" s="172">
        <f t="shared" si="16"/>
        <v>0</v>
      </c>
      <c r="BH154" s="172">
        <f t="shared" si="17"/>
        <v>0</v>
      </c>
      <c r="BI154" s="172">
        <f t="shared" si="18"/>
        <v>0</v>
      </c>
      <c r="BJ154" s="14" t="s">
        <v>204</v>
      </c>
      <c r="BK154" s="172">
        <f t="shared" si="19"/>
        <v>0</v>
      </c>
      <c r="BL154" s="14" t="s">
        <v>265</v>
      </c>
      <c r="BM154" s="171" t="s">
        <v>2424</v>
      </c>
    </row>
    <row r="155" spans="1:65" s="12" customFormat="1" ht="22.9" customHeight="1">
      <c r="B155" s="145"/>
      <c r="D155" s="146" t="s">
        <v>78</v>
      </c>
      <c r="E155" s="156" t="s">
        <v>2425</v>
      </c>
      <c r="F155" s="156" t="s">
        <v>2426</v>
      </c>
      <c r="I155" s="148"/>
      <c r="J155" s="157">
        <f>BK155</f>
        <v>0</v>
      </c>
      <c r="L155" s="145"/>
      <c r="M155" s="150"/>
      <c r="N155" s="151"/>
      <c r="O155" s="151"/>
      <c r="P155" s="152">
        <f>SUM(P156:P165)</f>
        <v>0</v>
      </c>
      <c r="Q155" s="151"/>
      <c r="R155" s="152">
        <f>SUM(R156:R165)</f>
        <v>0</v>
      </c>
      <c r="S155" s="151"/>
      <c r="T155" s="153">
        <f>SUM(T156:T165)</f>
        <v>0</v>
      </c>
      <c r="AR155" s="146" t="s">
        <v>204</v>
      </c>
      <c r="AT155" s="154" t="s">
        <v>78</v>
      </c>
      <c r="AU155" s="154" t="s">
        <v>87</v>
      </c>
      <c r="AY155" s="146" t="s">
        <v>196</v>
      </c>
      <c r="BK155" s="155">
        <f>SUM(BK156:BK165)</f>
        <v>0</v>
      </c>
    </row>
    <row r="156" spans="1:65" s="2" customFormat="1" ht="16.5" customHeight="1">
      <c r="A156" s="29"/>
      <c r="B156" s="158"/>
      <c r="C156" s="159" t="s">
        <v>304</v>
      </c>
      <c r="D156" s="159" t="s">
        <v>199</v>
      </c>
      <c r="E156" s="160" t="s">
        <v>2427</v>
      </c>
      <c r="F156" s="161" t="s">
        <v>2428</v>
      </c>
      <c r="G156" s="162" t="s">
        <v>2429</v>
      </c>
      <c r="H156" s="163">
        <v>63</v>
      </c>
      <c r="I156" s="164"/>
      <c r="J156" s="165">
        <f t="shared" ref="J156:J165" si="20">ROUND(I156*H156,2)</f>
        <v>0</v>
      </c>
      <c r="K156" s="166"/>
      <c r="L156" s="30"/>
      <c r="M156" s="167" t="s">
        <v>1</v>
      </c>
      <c r="N156" s="168" t="s">
        <v>45</v>
      </c>
      <c r="O156" s="55"/>
      <c r="P156" s="169">
        <f t="shared" ref="P156:P165" si="21">O156*H156</f>
        <v>0</v>
      </c>
      <c r="Q156" s="169">
        <v>0</v>
      </c>
      <c r="R156" s="169">
        <f t="shared" ref="R156:R165" si="22">Q156*H156</f>
        <v>0</v>
      </c>
      <c r="S156" s="169">
        <v>0</v>
      </c>
      <c r="T156" s="170">
        <f t="shared" ref="T156:T165" si="23"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1" t="s">
        <v>265</v>
      </c>
      <c r="AT156" s="171" t="s">
        <v>199</v>
      </c>
      <c r="AU156" s="171" t="s">
        <v>204</v>
      </c>
      <c r="AY156" s="14" t="s">
        <v>196</v>
      </c>
      <c r="BE156" s="172">
        <f t="shared" ref="BE156:BE165" si="24">IF(N156="základní",J156,0)</f>
        <v>0</v>
      </c>
      <c r="BF156" s="172">
        <f t="shared" ref="BF156:BF165" si="25">IF(N156="snížená",J156,0)</f>
        <v>0</v>
      </c>
      <c r="BG156" s="172">
        <f t="shared" ref="BG156:BG165" si="26">IF(N156="zákl. přenesená",J156,0)</f>
        <v>0</v>
      </c>
      <c r="BH156" s="172">
        <f t="shared" ref="BH156:BH165" si="27">IF(N156="sníž. přenesená",J156,0)</f>
        <v>0</v>
      </c>
      <c r="BI156" s="172">
        <f t="shared" ref="BI156:BI165" si="28">IF(N156="nulová",J156,0)</f>
        <v>0</v>
      </c>
      <c r="BJ156" s="14" t="s">
        <v>204</v>
      </c>
      <c r="BK156" s="172">
        <f t="shared" ref="BK156:BK165" si="29">ROUND(I156*H156,2)</f>
        <v>0</v>
      </c>
      <c r="BL156" s="14" t="s">
        <v>265</v>
      </c>
      <c r="BM156" s="171" t="s">
        <v>2430</v>
      </c>
    </row>
    <row r="157" spans="1:65" s="2" customFormat="1" ht="16.5" customHeight="1">
      <c r="A157" s="29"/>
      <c r="B157" s="158"/>
      <c r="C157" s="159" t="s">
        <v>308</v>
      </c>
      <c r="D157" s="159" t="s">
        <v>199</v>
      </c>
      <c r="E157" s="160" t="s">
        <v>2431</v>
      </c>
      <c r="F157" s="161" t="s">
        <v>2352</v>
      </c>
      <c r="G157" s="162" t="s">
        <v>2292</v>
      </c>
      <c r="H157" s="163">
        <v>56</v>
      </c>
      <c r="I157" s="164"/>
      <c r="J157" s="165">
        <f t="shared" si="20"/>
        <v>0</v>
      </c>
      <c r="K157" s="166"/>
      <c r="L157" s="30"/>
      <c r="M157" s="167" t="s">
        <v>1</v>
      </c>
      <c r="N157" s="168" t="s">
        <v>45</v>
      </c>
      <c r="O157" s="55"/>
      <c r="P157" s="169">
        <f t="shared" si="21"/>
        <v>0</v>
      </c>
      <c r="Q157" s="169">
        <v>0</v>
      </c>
      <c r="R157" s="169">
        <f t="shared" si="22"/>
        <v>0</v>
      </c>
      <c r="S157" s="169">
        <v>0</v>
      </c>
      <c r="T157" s="170">
        <f t="shared" si="2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1" t="s">
        <v>265</v>
      </c>
      <c r="AT157" s="171" t="s">
        <v>199</v>
      </c>
      <c r="AU157" s="171" t="s">
        <v>204</v>
      </c>
      <c r="AY157" s="14" t="s">
        <v>196</v>
      </c>
      <c r="BE157" s="172">
        <f t="shared" si="24"/>
        <v>0</v>
      </c>
      <c r="BF157" s="172">
        <f t="shared" si="25"/>
        <v>0</v>
      </c>
      <c r="BG157" s="172">
        <f t="shared" si="26"/>
        <v>0</v>
      </c>
      <c r="BH157" s="172">
        <f t="shared" si="27"/>
        <v>0</v>
      </c>
      <c r="BI157" s="172">
        <f t="shared" si="28"/>
        <v>0</v>
      </c>
      <c r="BJ157" s="14" t="s">
        <v>204</v>
      </c>
      <c r="BK157" s="172">
        <f t="shared" si="29"/>
        <v>0</v>
      </c>
      <c r="BL157" s="14" t="s">
        <v>265</v>
      </c>
      <c r="BM157" s="171" t="s">
        <v>2432</v>
      </c>
    </row>
    <row r="158" spans="1:65" s="2" customFormat="1" ht="16.5" customHeight="1">
      <c r="A158" s="29"/>
      <c r="B158" s="158"/>
      <c r="C158" s="159" t="s">
        <v>310</v>
      </c>
      <c r="D158" s="159" t="s">
        <v>199</v>
      </c>
      <c r="E158" s="160" t="s">
        <v>2433</v>
      </c>
      <c r="F158" s="161" t="s">
        <v>2355</v>
      </c>
      <c r="G158" s="162" t="s">
        <v>2292</v>
      </c>
      <c r="H158" s="163">
        <v>78</v>
      </c>
      <c r="I158" s="164"/>
      <c r="J158" s="165">
        <f t="shared" si="20"/>
        <v>0</v>
      </c>
      <c r="K158" s="166"/>
      <c r="L158" s="30"/>
      <c r="M158" s="167" t="s">
        <v>1</v>
      </c>
      <c r="N158" s="168" t="s">
        <v>45</v>
      </c>
      <c r="O158" s="55"/>
      <c r="P158" s="169">
        <f t="shared" si="21"/>
        <v>0</v>
      </c>
      <c r="Q158" s="169">
        <v>0</v>
      </c>
      <c r="R158" s="169">
        <f t="shared" si="22"/>
        <v>0</v>
      </c>
      <c r="S158" s="169">
        <v>0</v>
      </c>
      <c r="T158" s="170">
        <f t="shared" si="2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1" t="s">
        <v>265</v>
      </c>
      <c r="AT158" s="171" t="s">
        <v>199</v>
      </c>
      <c r="AU158" s="171" t="s">
        <v>204</v>
      </c>
      <c r="AY158" s="14" t="s">
        <v>196</v>
      </c>
      <c r="BE158" s="172">
        <f t="shared" si="24"/>
        <v>0</v>
      </c>
      <c r="BF158" s="172">
        <f t="shared" si="25"/>
        <v>0</v>
      </c>
      <c r="BG158" s="172">
        <f t="shared" si="26"/>
        <v>0</v>
      </c>
      <c r="BH158" s="172">
        <f t="shared" si="27"/>
        <v>0</v>
      </c>
      <c r="BI158" s="172">
        <f t="shared" si="28"/>
        <v>0</v>
      </c>
      <c r="BJ158" s="14" t="s">
        <v>204</v>
      </c>
      <c r="BK158" s="172">
        <f t="shared" si="29"/>
        <v>0</v>
      </c>
      <c r="BL158" s="14" t="s">
        <v>265</v>
      </c>
      <c r="BM158" s="171" t="s">
        <v>2434</v>
      </c>
    </row>
    <row r="159" spans="1:65" s="2" customFormat="1" ht="16.5" customHeight="1">
      <c r="A159" s="29"/>
      <c r="B159" s="158"/>
      <c r="C159" s="159" t="s">
        <v>314</v>
      </c>
      <c r="D159" s="159" t="s">
        <v>199</v>
      </c>
      <c r="E159" s="160" t="s">
        <v>2435</v>
      </c>
      <c r="F159" s="161" t="s">
        <v>2358</v>
      </c>
      <c r="G159" s="162" t="s">
        <v>222</v>
      </c>
      <c r="H159" s="163">
        <v>190</v>
      </c>
      <c r="I159" s="164"/>
      <c r="J159" s="165">
        <f t="shared" si="20"/>
        <v>0</v>
      </c>
      <c r="K159" s="166"/>
      <c r="L159" s="30"/>
      <c r="M159" s="167" t="s">
        <v>1</v>
      </c>
      <c r="N159" s="168" t="s">
        <v>45</v>
      </c>
      <c r="O159" s="55"/>
      <c r="P159" s="169">
        <f t="shared" si="21"/>
        <v>0</v>
      </c>
      <c r="Q159" s="169">
        <v>0</v>
      </c>
      <c r="R159" s="169">
        <f t="shared" si="22"/>
        <v>0</v>
      </c>
      <c r="S159" s="169">
        <v>0</v>
      </c>
      <c r="T159" s="170">
        <f t="shared" si="2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1" t="s">
        <v>265</v>
      </c>
      <c r="AT159" s="171" t="s">
        <v>199</v>
      </c>
      <c r="AU159" s="171" t="s">
        <v>204</v>
      </c>
      <c r="AY159" s="14" t="s">
        <v>196</v>
      </c>
      <c r="BE159" s="172">
        <f t="shared" si="24"/>
        <v>0</v>
      </c>
      <c r="BF159" s="172">
        <f t="shared" si="25"/>
        <v>0</v>
      </c>
      <c r="BG159" s="172">
        <f t="shared" si="26"/>
        <v>0</v>
      </c>
      <c r="BH159" s="172">
        <f t="shared" si="27"/>
        <v>0</v>
      </c>
      <c r="BI159" s="172">
        <f t="shared" si="28"/>
        <v>0</v>
      </c>
      <c r="BJ159" s="14" t="s">
        <v>204</v>
      </c>
      <c r="BK159" s="172">
        <f t="shared" si="29"/>
        <v>0</v>
      </c>
      <c r="BL159" s="14" t="s">
        <v>265</v>
      </c>
      <c r="BM159" s="171" t="s">
        <v>2436</v>
      </c>
    </row>
    <row r="160" spans="1:65" s="2" customFormat="1" ht="16.5" customHeight="1">
      <c r="A160" s="29"/>
      <c r="B160" s="158"/>
      <c r="C160" s="159" t="s">
        <v>316</v>
      </c>
      <c r="D160" s="159" t="s">
        <v>199</v>
      </c>
      <c r="E160" s="160" t="s">
        <v>2437</v>
      </c>
      <c r="F160" s="161" t="s">
        <v>2361</v>
      </c>
      <c r="G160" s="162" t="s">
        <v>222</v>
      </c>
      <c r="H160" s="163">
        <v>780</v>
      </c>
      <c r="I160" s="164"/>
      <c r="J160" s="165">
        <f t="shared" si="20"/>
        <v>0</v>
      </c>
      <c r="K160" s="166"/>
      <c r="L160" s="30"/>
      <c r="M160" s="167" t="s">
        <v>1</v>
      </c>
      <c r="N160" s="168" t="s">
        <v>45</v>
      </c>
      <c r="O160" s="55"/>
      <c r="P160" s="169">
        <f t="shared" si="21"/>
        <v>0</v>
      </c>
      <c r="Q160" s="169">
        <v>0</v>
      </c>
      <c r="R160" s="169">
        <f t="shared" si="22"/>
        <v>0</v>
      </c>
      <c r="S160" s="169">
        <v>0</v>
      </c>
      <c r="T160" s="170">
        <f t="shared" si="2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1" t="s">
        <v>265</v>
      </c>
      <c r="AT160" s="171" t="s">
        <v>199</v>
      </c>
      <c r="AU160" s="171" t="s">
        <v>204</v>
      </c>
      <c r="AY160" s="14" t="s">
        <v>196</v>
      </c>
      <c r="BE160" s="172">
        <f t="shared" si="24"/>
        <v>0</v>
      </c>
      <c r="BF160" s="172">
        <f t="shared" si="25"/>
        <v>0</v>
      </c>
      <c r="BG160" s="172">
        <f t="shared" si="26"/>
        <v>0</v>
      </c>
      <c r="BH160" s="172">
        <f t="shared" si="27"/>
        <v>0</v>
      </c>
      <c r="BI160" s="172">
        <f t="shared" si="28"/>
        <v>0</v>
      </c>
      <c r="BJ160" s="14" t="s">
        <v>204</v>
      </c>
      <c r="BK160" s="172">
        <f t="shared" si="29"/>
        <v>0</v>
      </c>
      <c r="BL160" s="14" t="s">
        <v>265</v>
      </c>
      <c r="BM160" s="171" t="s">
        <v>2438</v>
      </c>
    </row>
    <row r="161" spans="1:65" s="2" customFormat="1" ht="16.5" customHeight="1">
      <c r="A161" s="29"/>
      <c r="B161" s="158"/>
      <c r="C161" s="159" t="s">
        <v>320</v>
      </c>
      <c r="D161" s="159" t="s">
        <v>199</v>
      </c>
      <c r="E161" s="160" t="s">
        <v>2439</v>
      </c>
      <c r="F161" s="161" t="s">
        <v>2364</v>
      </c>
      <c r="G161" s="162" t="s">
        <v>2292</v>
      </c>
      <c r="H161" s="163">
        <v>75</v>
      </c>
      <c r="I161" s="164"/>
      <c r="J161" s="165">
        <f t="shared" si="20"/>
        <v>0</v>
      </c>
      <c r="K161" s="166"/>
      <c r="L161" s="30"/>
      <c r="M161" s="167" t="s">
        <v>1</v>
      </c>
      <c r="N161" s="168" t="s">
        <v>45</v>
      </c>
      <c r="O161" s="55"/>
      <c r="P161" s="169">
        <f t="shared" si="21"/>
        <v>0</v>
      </c>
      <c r="Q161" s="169">
        <v>0</v>
      </c>
      <c r="R161" s="169">
        <f t="shared" si="22"/>
        <v>0</v>
      </c>
      <c r="S161" s="169">
        <v>0</v>
      </c>
      <c r="T161" s="170">
        <f t="shared" si="2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1" t="s">
        <v>265</v>
      </c>
      <c r="AT161" s="171" t="s">
        <v>199</v>
      </c>
      <c r="AU161" s="171" t="s">
        <v>204</v>
      </c>
      <c r="AY161" s="14" t="s">
        <v>196</v>
      </c>
      <c r="BE161" s="172">
        <f t="shared" si="24"/>
        <v>0</v>
      </c>
      <c r="BF161" s="172">
        <f t="shared" si="25"/>
        <v>0</v>
      </c>
      <c r="BG161" s="172">
        <f t="shared" si="26"/>
        <v>0</v>
      </c>
      <c r="BH161" s="172">
        <f t="shared" si="27"/>
        <v>0</v>
      </c>
      <c r="BI161" s="172">
        <f t="shared" si="28"/>
        <v>0</v>
      </c>
      <c r="BJ161" s="14" t="s">
        <v>204</v>
      </c>
      <c r="BK161" s="172">
        <f t="shared" si="29"/>
        <v>0</v>
      </c>
      <c r="BL161" s="14" t="s">
        <v>265</v>
      </c>
      <c r="BM161" s="171" t="s">
        <v>2440</v>
      </c>
    </row>
    <row r="162" spans="1:65" s="2" customFormat="1" ht="16.5" customHeight="1">
      <c r="A162" s="29"/>
      <c r="B162" s="158"/>
      <c r="C162" s="159" t="s">
        <v>324</v>
      </c>
      <c r="D162" s="159" t="s">
        <v>199</v>
      </c>
      <c r="E162" s="160" t="s">
        <v>2441</v>
      </c>
      <c r="F162" s="161" t="s">
        <v>2367</v>
      </c>
      <c r="G162" s="162" t="s">
        <v>2292</v>
      </c>
      <c r="H162" s="163">
        <v>4</v>
      </c>
      <c r="I162" s="164"/>
      <c r="J162" s="165">
        <f t="shared" si="20"/>
        <v>0</v>
      </c>
      <c r="K162" s="166"/>
      <c r="L162" s="30"/>
      <c r="M162" s="167" t="s">
        <v>1</v>
      </c>
      <c r="N162" s="168" t="s">
        <v>45</v>
      </c>
      <c r="O162" s="55"/>
      <c r="P162" s="169">
        <f t="shared" si="21"/>
        <v>0</v>
      </c>
      <c r="Q162" s="169">
        <v>0</v>
      </c>
      <c r="R162" s="169">
        <f t="shared" si="22"/>
        <v>0</v>
      </c>
      <c r="S162" s="169">
        <v>0</v>
      </c>
      <c r="T162" s="170">
        <f t="shared" si="2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1" t="s">
        <v>265</v>
      </c>
      <c r="AT162" s="171" t="s">
        <v>199</v>
      </c>
      <c r="AU162" s="171" t="s">
        <v>204</v>
      </c>
      <c r="AY162" s="14" t="s">
        <v>196</v>
      </c>
      <c r="BE162" s="172">
        <f t="shared" si="24"/>
        <v>0</v>
      </c>
      <c r="BF162" s="172">
        <f t="shared" si="25"/>
        <v>0</v>
      </c>
      <c r="BG162" s="172">
        <f t="shared" si="26"/>
        <v>0</v>
      </c>
      <c r="BH162" s="172">
        <f t="shared" si="27"/>
        <v>0</v>
      </c>
      <c r="BI162" s="172">
        <f t="shared" si="28"/>
        <v>0</v>
      </c>
      <c r="BJ162" s="14" t="s">
        <v>204</v>
      </c>
      <c r="BK162" s="172">
        <f t="shared" si="29"/>
        <v>0</v>
      </c>
      <c r="BL162" s="14" t="s">
        <v>265</v>
      </c>
      <c r="BM162" s="171" t="s">
        <v>2442</v>
      </c>
    </row>
    <row r="163" spans="1:65" s="2" customFormat="1" ht="16.5" customHeight="1">
      <c r="A163" s="29"/>
      <c r="B163" s="158"/>
      <c r="C163" s="159" t="s">
        <v>328</v>
      </c>
      <c r="D163" s="159" t="s">
        <v>199</v>
      </c>
      <c r="E163" s="160" t="s">
        <v>2443</v>
      </c>
      <c r="F163" s="161" t="s">
        <v>2370</v>
      </c>
      <c r="G163" s="162" t="s">
        <v>1231</v>
      </c>
      <c r="H163" s="163">
        <v>390</v>
      </c>
      <c r="I163" s="164"/>
      <c r="J163" s="165">
        <f t="shared" si="20"/>
        <v>0</v>
      </c>
      <c r="K163" s="166"/>
      <c r="L163" s="30"/>
      <c r="M163" s="167" t="s">
        <v>1</v>
      </c>
      <c r="N163" s="168" t="s">
        <v>45</v>
      </c>
      <c r="O163" s="55"/>
      <c r="P163" s="169">
        <f t="shared" si="21"/>
        <v>0</v>
      </c>
      <c r="Q163" s="169">
        <v>0</v>
      </c>
      <c r="R163" s="169">
        <f t="shared" si="22"/>
        <v>0</v>
      </c>
      <c r="S163" s="169">
        <v>0</v>
      </c>
      <c r="T163" s="170">
        <f t="shared" si="2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1" t="s">
        <v>265</v>
      </c>
      <c r="AT163" s="171" t="s">
        <v>199</v>
      </c>
      <c r="AU163" s="171" t="s">
        <v>204</v>
      </c>
      <c r="AY163" s="14" t="s">
        <v>196</v>
      </c>
      <c r="BE163" s="172">
        <f t="shared" si="24"/>
        <v>0</v>
      </c>
      <c r="BF163" s="172">
        <f t="shared" si="25"/>
        <v>0</v>
      </c>
      <c r="BG163" s="172">
        <f t="shared" si="26"/>
        <v>0</v>
      </c>
      <c r="BH163" s="172">
        <f t="shared" si="27"/>
        <v>0</v>
      </c>
      <c r="BI163" s="172">
        <f t="shared" si="28"/>
        <v>0</v>
      </c>
      <c r="BJ163" s="14" t="s">
        <v>204</v>
      </c>
      <c r="BK163" s="172">
        <f t="shared" si="29"/>
        <v>0</v>
      </c>
      <c r="BL163" s="14" t="s">
        <v>265</v>
      </c>
      <c r="BM163" s="171" t="s">
        <v>2444</v>
      </c>
    </row>
    <row r="164" spans="1:65" s="2" customFormat="1" ht="16.5" customHeight="1">
      <c r="A164" s="29"/>
      <c r="B164" s="158"/>
      <c r="C164" s="159" t="s">
        <v>332</v>
      </c>
      <c r="D164" s="159" t="s">
        <v>199</v>
      </c>
      <c r="E164" s="160" t="s">
        <v>2445</v>
      </c>
      <c r="F164" s="161" t="s">
        <v>2446</v>
      </c>
      <c r="G164" s="162" t="s">
        <v>2429</v>
      </c>
      <c r="H164" s="163">
        <v>130</v>
      </c>
      <c r="I164" s="164"/>
      <c r="J164" s="165">
        <f t="shared" si="20"/>
        <v>0</v>
      </c>
      <c r="K164" s="166"/>
      <c r="L164" s="30"/>
      <c r="M164" s="167" t="s">
        <v>1</v>
      </c>
      <c r="N164" s="168" t="s">
        <v>45</v>
      </c>
      <c r="O164" s="55"/>
      <c r="P164" s="169">
        <f t="shared" si="21"/>
        <v>0</v>
      </c>
      <c r="Q164" s="169">
        <v>0</v>
      </c>
      <c r="R164" s="169">
        <f t="shared" si="22"/>
        <v>0</v>
      </c>
      <c r="S164" s="169">
        <v>0</v>
      </c>
      <c r="T164" s="170">
        <f t="shared" si="2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1" t="s">
        <v>265</v>
      </c>
      <c r="AT164" s="171" t="s">
        <v>199</v>
      </c>
      <c r="AU164" s="171" t="s">
        <v>204</v>
      </c>
      <c r="AY164" s="14" t="s">
        <v>196</v>
      </c>
      <c r="BE164" s="172">
        <f t="shared" si="24"/>
        <v>0</v>
      </c>
      <c r="BF164" s="172">
        <f t="shared" si="25"/>
        <v>0</v>
      </c>
      <c r="BG164" s="172">
        <f t="shared" si="26"/>
        <v>0</v>
      </c>
      <c r="BH164" s="172">
        <f t="shared" si="27"/>
        <v>0</v>
      </c>
      <c r="BI164" s="172">
        <f t="shared" si="28"/>
        <v>0</v>
      </c>
      <c r="BJ164" s="14" t="s">
        <v>204</v>
      </c>
      <c r="BK164" s="172">
        <f t="shared" si="29"/>
        <v>0</v>
      </c>
      <c r="BL164" s="14" t="s">
        <v>265</v>
      </c>
      <c r="BM164" s="171" t="s">
        <v>2447</v>
      </c>
    </row>
    <row r="165" spans="1:65" s="2" customFormat="1" ht="16.5" customHeight="1">
      <c r="A165" s="29"/>
      <c r="B165" s="158"/>
      <c r="C165" s="159" t="s">
        <v>334</v>
      </c>
      <c r="D165" s="159" t="s">
        <v>199</v>
      </c>
      <c r="E165" s="160" t="s">
        <v>2448</v>
      </c>
      <c r="F165" s="161" t="s">
        <v>2449</v>
      </c>
      <c r="G165" s="162" t="s">
        <v>2429</v>
      </c>
      <c r="H165" s="163">
        <v>180</v>
      </c>
      <c r="I165" s="164"/>
      <c r="J165" s="165">
        <f t="shared" si="20"/>
        <v>0</v>
      </c>
      <c r="K165" s="166"/>
      <c r="L165" s="30"/>
      <c r="M165" s="167" t="s">
        <v>1</v>
      </c>
      <c r="N165" s="168" t="s">
        <v>45</v>
      </c>
      <c r="O165" s="55"/>
      <c r="P165" s="169">
        <f t="shared" si="21"/>
        <v>0</v>
      </c>
      <c r="Q165" s="169">
        <v>0</v>
      </c>
      <c r="R165" s="169">
        <f t="shared" si="22"/>
        <v>0</v>
      </c>
      <c r="S165" s="169">
        <v>0</v>
      </c>
      <c r="T165" s="170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1" t="s">
        <v>265</v>
      </c>
      <c r="AT165" s="171" t="s">
        <v>199</v>
      </c>
      <c r="AU165" s="171" t="s">
        <v>204</v>
      </c>
      <c r="AY165" s="14" t="s">
        <v>196</v>
      </c>
      <c r="BE165" s="172">
        <f t="shared" si="24"/>
        <v>0</v>
      </c>
      <c r="BF165" s="172">
        <f t="shared" si="25"/>
        <v>0</v>
      </c>
      <c r="BG165" s="172">
        <f t="shared" si="26"/>
        <v>0</v>
      </c>
      <c r="BH165" s="172">
        <f t="shared" si="27"/>
        <v>0</v>
      </c>
      <c r="BI165" s="172">
        <f t="shared" si="28"/>
        <v>0</v>
      </c>
      <c r="BJ165" s="14" t="s">
        <v>204</v>
      </c>
      <c r="BK165" s="172">
        <f t="shared" si="29"/>
        <v>0</v>
      </c>
      <c r="BL165" s="14" t="s">
        <v>265</v>
      </c>
      <c r="BM165" s="171" t="s">
        <v>2450</v>
      </c>
    </row>
    <row r="166" spans="1:65" s="12" customFormat="1" ht="22.9" customHeight="1">
      <c r="B166" s="145"/>
      <c r="D166" s="146" t="s">
        <v>78</v>
      </c>
      <c r="E166" s="156" t="s">
        <v>2451</v>
      </c>
      <c r="F166" s="156" t="s">
        <v>2452</v>
      </c>
      <c r="I166" s="148"/>
      <c r="J166" s="157">
        <f>BK166</f>
        <v>0</v>
      </c>
      <c r="L166" s="145"/>
      <c r="M166" s="150"/>
      <c r="N166" s="151"/>
      <c r="O166" s="151"/>
      <c r="P166" s="152">
        <f>SUM(P167:P182)</f>
        <v>0</v>
      </c>
      <c r="Q166" s="151"/>
      <c r="R166" s="152">
        <f>SUM(R167:R182)</f>
        <v>0</v>
      </c>
      <c r="S166" s="151"/>
      <c r="T166" s="153">
        <f>SUM(T167:T182)</f>
        <v>0</v>
      </c>
      <c r="AR166" s="146" t="s">
        <v>204</v>
      </c>
      <c r="AT166" s="154" t="s">
        <v>78</v>
      </c>
      <c r="AU166" s="154" t="s">
        <v>87</v>
      </c>
      <c r="AY166" s="146" t="s">
        <v>196</v>
      </c>
      <c r="BK166" s="155">
        <f>SUM(BK167:BK182)</f>
        <v>0</v>
      </c>
    </row>
    <row r="167" spans="1:65" s="2" customFormat="1" ht="16.5" customHeight="1">
      <c r="A167" s="29"/>
      <c r="B167" s="158"/>
      <c r="C167" s="159" t="s">
        <v>336</v>
      </c>
      <c r="D167" s="159" t="s">
        <v>199</v>
      </c>
      <c r="E167" s="160" t="s">
        <v>2453</v>
      </c>
      <c r="F167" s="161" t="s">
        <v>2378</v>
      </c>
      <c r="G167" s="162" t="s">
        <v>222</v>
      </c>
      <c r="H167" s="163">
        <v>780</v>
      </c>
      <c r="I167" s="164"/>
      <c r="J167" s="165">
        <f t="shared" ref="J167:J182" si="30">ROUND(I167*H167,2)</f>
        <v>0</v>
      </c>
      <c r="K167" s="166"/>
      <c r="L167" s="30"/>
      <c r="M167" s="167" t="s">
        <v>1</v>
      </c>
      <c r="N167" s="168" t="s">
        <v>45</v>
      </c>
      <c r="O167" s="55"/>
      <c r="P167" s="169">
        <f t="shared" ref="P167:P182" si="31">O167*H167</f>
        <v>0</v>
      </c>
      <c r="Q167" s="169">
        <v>0</v>
      </c>
      <c r="R167" s="169">
        <f t="shared" ref="R167:R182" si="32">Q167*H167</f>
        <v>0</v>
      </c>
      <c r="S167" s="169">
        <v>0</v>
      </c>
      <c r="T167" s="170">
        <f t="shared" ref="T167:T182" si="33"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71" t="s">
        <v>265</v>
      </c>
      <c r="AT167" s="171" t="s">
        <v>199</v>
      </c>
      <c r="AU167" s="171" t="s">
        <v>204</v>
      </c>
      <c r="AY167" s="14" t="s">
        <v>196</v>
      </c>
      <c r="BE167" s="172">
        <f t="shared" ref="BE167:BE182" si="34">IF(N167="základní",J167,0)</f>
        <v>0</v>
      </c>
      <c r="BF167" s="172">
        <f t="shared" ref="BF167:BF182" si="35">IF(N167="snížená",J167,0)</f>
        <v>0</v>
      </c>
      <c r="BG167" s="172">
        <f t="shared" ref="BG167:BG182" si="36">IF(N167="zákl. přenesená",J167,0)</f>
        <v>0</v>
      </c>
      <c r="BH167" s="172">
        <f t="shared" ref="BH167:BH182" si="37">IF(N167="sníž. přenesená",J167,0)</f>
        <v>0</v>
      </c>
      <c r="BI167" s="172">
        <f t="shared" ref="BI167:BI182" si="38">IF(N167="nulová",J167,0)</f>
        <v>0</v>
      </c>
      <c r="BJ167" s="14" t="s">
        <v>204</v>
      </c>
      <c r="BK167" s="172">
        <f t="shared" ref="BK167:BK182" si="39">ROUND(I167*H167,2)</f>
        <v>0</v>
      </c>
      <c r="BL167" s="14" t="s">
        <v>265</v>
      </c>
      <c r="BM167" s="171" t="s">
        <v>2454</v>
      </c>
    </row>
    <row r="168" spans="1:65" s="2" customFormat="1" ht="16.5" customHeight="1">
      <c r="A168" s="29"/>
      <c r="B168" s="158"/>
      <c r="C168" s="159" t="s">
        <v>338</v>
      </c>
      <c r="D168" s="159" t="s">
        <v>199</v>
      </c>
      <c r="E168" s="160" t="s">
        <v>2455</v>
      </c>
      <c r="F168" s="161" t="s">
        <v>2381</v>
      </c>
      <c r="G168" s="162" t="s">
        <v>222</v>
      </c>
      <c r="H168" s="163">
        <v>80</v>
      </c>
      <c r="I168" s="164"/>
      <c r="J168" s="165">
        <f t="shared" si="30"/>
        <v>0</v>
      </c>
      <c r="K168" s="166"/>
      <c r="L168" s="30"/>
      <c r="M168" s="167" t="s">
        <v>1</v>
      </c>
      <c r="N168" s="168" t="s">
        <v>45</v>
      </c>
      <c r="O168" s="55"/>
      <c r="P168" s="169">
        <f t="shared" si="31"/>
        <v>0</v>
      </c>
      <c r="Q168" s="169">
        <v>0</v>
      </c>
      <c r="R168" s="169">
        <f t="shared" si="32"/>
        <v>0</v>
      </c>
      <c r="S168" s="169">
        <v>0</v>
      </c>
      <c r="T168" s="170">
        <f t="shared" si="3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1" t="s">
        <v>265</v>
      </c>
      <c r="AT168" s="171" t="s">
        <v>199</v>
      </c>
      <c r="AU168" s="171" t="s">
        <v>204</v>
      </c>
      <c r="AY168" s="14" t="s">
        <v>196</v>
      </c>
      <c r="BE168" s="172">
        <f t="shared" si="34"/>
        <v>0</v>
      </c>
      <c r="BF168" s="172">
        <f t="shared" si="35"/>
        <v>0</v>
      </c>
      <c r="BG168" s="172">
        <f t="shared" si="36"/>
        <v>0</v>
      </c>
      <c r="BH168" s="172">
        <f t="shared" si="37"/>
        <v>0</v>
      </c>
      <c r="BI168" s="172">
        <f t="shared" si="38"/>
        <v>0</v>
      </c>
      <c r="BJ168" s="14" t="s">
        <v>204</v>
      </c>
      <c r="BK168" s="172">
        <f t="shared" si="39"/>
        <v>0</v>
      </c>
      <c r="BL168" s="14" t="s">
        <v>265</v>
      </c>
      <c r="BM168" s="171" t="s">
        <v>2456</v>
      </c>
    </row>
    <row r="169" spans="1:65" s="2" customFormat="1" ht="16.5" customHeight="1">
      <c r="A169" s="29"/>
      <c r="B169" s="158"/>
      <c r="C169" s="159" t="s">
        <v>340</v>
      </c>
      <c r="D169" s="159" t="s">
        <v>199</v>
      </c>
      <c r="E169" s="160" t="s">
        <v>2457</v>
      </c>
      <c r="F169" s="161" t="s">
        <v>2384</v>
      </c>
      <c r="G169" s="162" t="s">
        <v>2292</v>
      </c>
      <c r="H169" s="163">
        <v>42</v>
      </c>
      <c r="I169" s="164"/>
      <c r="J169" s="165">
        <f t="shared" si="30"/>
        <v>0</v>
      </c>
      <c r="K169" s="166"/>
      <c r="L169" s="30"/>
      <c r="M169" s="167" t="s">
        <v>1</v>
      </c>
      <c r="N169" s="168" t="s">
        <v>45</v>
      </c>
      <c r="O169" s="55"/>
      <c r="P169" s="169">
        <f t="shared" si="31"/>
        <v>0</v>
      </c>
      <c r="Q169" s="169">
        <v>0</v>
      </c>
      <c r="R169" s="169">
        <f t="shared" si="32"/>
        <v>0</v>
      </c>
      <c r="S169" s="169">
        <v>0</v>
      </c>
      <c r="T169" s="170">
        <f t="shared" si="3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71" t="s">
        <v>265</v>
      </c>
      <c r="AT169" s="171" t="s">
        <v>199</v>
      </c>
      <c r="AU169" s="171" t="s">
        <v>204</v>
      </c>
      <c r="AY169" s="14" t="s">
        <v>196</v>
      </c>
      <c r="BE169" s="172">
        <f t="shared" si="34"/>
        <v>0</v>
      </c>
      <c r="BF169" s="172">
        <f t="shared" si="35"/>
        <v>0</v>
      </c>
      <c r="BG169" s="172">
        <f t="shared" si="36"/>
        <v>0</v>
      </c>
      <c r="BH169" s="172">
        <f t="shared" si="37"/>
        <v>0</v>
      </c>
      <c r="BI169" s="172">
        <f t="shared" si="38"/>
        <v>0</v>
      </c>
      <c r="BJ169" s="14" t="s">
        <v>204</v>
      </c>
      <c r="BK169" s="172">
        <f t="shared" si="39"/>
        <v>0</v>
      </c>
      <c r="BL169" s="14" t="s">
        <v>265</v>
      </c>
      <c r="BM169" s="171" t="s">
        <v>2458</v>
      </c>
    </row>
    <row r="170" spans="1:65" s="2" customFormat="1" ht="16.5" customHeight="1">
      <c r="A170" s="29"/>
      <c r="B170" s="158"/>
      <c r="C170" s="159" t="s">
        <v>342</v>
      </c>
      <c r="D170" s="159" t="s">
        <v>199</v>
      </c>
      <c r="E170" s="160" t="s">
        <v>2459</v>
      </c>
      <c r="F170" s="161" t="s">
        <v>2387</v>
      </c>
      <c r="G170" s="162" t="s">
        <v>2292</v>
      </c>
      <c r="H170" s="163">
        <v>430</v>
      </c>
      <c r="I170" s="164"/>
      <c r="J170" s="165">
        <f t="shared" si="30"/>
        <v>0</v>
      </c>
      <c r="K170" s="166"/>
      <c r="L170" s="30"/>
      <c r="M170" s="167" t="s">
        <v>1</v>
      </c>
      <c r="N170" s="168" t="s">
        <v>45</v>
      </c>
      <c r="O170" s="55"/>
      <c r="P170" s="169">
        <f t="shared" si="31"/>
        <v>0</v>
      </c>
      <c r="Q170" s="169">
        <v>0</v>
      </c>
      <c r="R170" s="169">
        <f t="shared" si="32"/>
        <v>0</v>
      </c>
      <c r="S170" s="169">
        <v>0</v>
      </c>
      <c r="T170" s="170">
        <f t="shared" si="3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71" t="s">
        <v>265</v>
      </c>
      <c r="AT170" s="171" t="s">
        <v>199</v>
      </c>
      <c r="AU170" s="171" t="s">
        <v>204</v>
      </c>
      <c r="AY170" s="14" t="s">
        <v>196</v>
      </c>
      <c r="BE170" s="172">
        <f t="shared" si="34"/>
        <v>0</v>
      </c>
      <c r="BF170" s="172">
        <f t="shared" si="35"/>
        <v>0</v>
      </c>
      <c r="BG170" s="172">
        <f t="shared" si="36"/>
        <v>0</v>
      </c>
      <c r="BH170" s="172">
        <f t="shared" si="37"/>
        <v>0</v>
      </c>
      <c r="BI170" s="172">
        <f t="shared" si="38"/>
        <v>0</v>
      </c>
      <c r="BJ170" s="14" t="s">
        <v>204</v>
      </c>
      <c r="BK170" s="172">
        <f t="shared" si="39"/>
        <v>0</v>
      </c>
      <c r="BL170" s="14" t="s">
        <v>265</v>
      </c>
      <c r="BM170" s="171" t="s">
        <v>2460</v>
      </c>
    </row>
    <row r="171" spans="1:65" s="2" customFormat="1" ht="16.5" customHeight="1">
      <c r="A171" s="29"/>
      <c r="B171" s="158"/>
      <c r="C171" s="159" t="s">
        <v>344</v>
      </c>
      <c r="D171" s="159" t="s">
        <v>199</v>
      </c>
      <c r="E171" s="160" t="s">
        <v>2461</v>
      </c>
      <c r="F171" s="161" t="s">
        <v>2390</v>
      </c>
      <c r="G171" s="162" t="s">
        <v>2292</v>
      </c>
      <c r="H171" s="163">
        <v>180</v>
      </c>
      <c r="I171" s="164"/>
      <c r="J171" s="165">
        <f t="shared" si="30"/>
        <v>0</v>
      </c>
      <c r="K171" s="166"/>
      <c r="L171" s="30"/>
      <c r="M171" s="167" t="s">
        <v>1</v>
      </c>
      <c r="N171" s="168" t="s">
        <v>45</v>
      </c>
      <c r="O171" s="55"/>
      <c r="P171" s="169">
        <f t="shared" si="31"/>
        <v>0</v>
      </c>
      <c r="Q171" s="169">
        <v>0</v>
      </c>
      <c r="R171" s="169">
        <f t="shared" si="32"/>
        <v>0</v>
      </c>
      <c r="S171" s="169">
        <v>0</v>
      </c>
      <c r="T171" s="170">
        <f t="shared" si="3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71" t="s">
        <v>265</v>
      </c>
      <c r="AT171" s="171" t="s">
        <v>199</v>
      </c>
      <c r="AU171" s="171" t="s">
        <v>204</v>
      </c>
      <c r="AY171" s="14" t="s">
        <v>196</v>
      </c>
      <c r="BE171" s="172">
        <f t="shared" si="34"/>
        <v>0</v>
      </c>
      <c r="BF171" s="172">
        <f t="shared" si="35"/>
        <v>0</v>
      </c>
      <c r="BG171" s="172">
        <f t="shared" si="36"/>
        <v>0</v>
      </c>
      <c r="BH171" s="172">
        <f t="shared" si="37"/>
        <v>0</v>
      </c>
      <c r="BI171" s="172">
        <f t="shared" si="38"/>
        <v>0</v>
      </c>
      <c r="BJ171" s="14" t="s">
        <v>204</v>
      </c>
      <c r="BK171" s="172">
        <f t="shared" si="39"/>
        <v>0</v>
      </c>
      <c r="BL171" s="14" t="s">
        <v>265</v>
      </c>
      <c r="BM171" s="171" t="s">
        <v>2462</v>
      </c>
    </row>
    <row r="172" spans="1:65" s="2" customFormat="1" ht="16.5" customHeight="1">
      <c r="A172" s="29"/>
      <c r="B172" s="158"/>
      <c r="C172" s="159" t="s">
        <v>348</v>
      </c>
      <c r="D172" s="159" t="s">
        <v>199</v>
      </c>
      <c r="E172" s="160" t="s">
        <v>2463</v>
      </c>
      <c r="F172" s="161" t="s">
        <v>2393</v>
      </c>
      <c r="G172" s="162" t="s">
        <v>2292</v>
      </c>
      <c r="H172" s="163">
        <v>28</v>
      </c>
      <c r="I172" s="164"/>
      <c r="J172" s="165">
        <f t="shared" si="30"/>
        <v>0</v>
      </c>
      <c r="K172" s="166"/>
      <c r="L172" s="30"/>
      <c r="M172" s="167" t="s">
        <v>1</v>
      </c>
      <c r="N172" s="168" t="s">
        <v>45</v>
      </c>
      <c r="O172" s="55"/>
      <c r="P172" s="169">
        <f t="shared" si="31"/>
        <v>0</v>
      </c>
      <c r="Q172" s="169">
        <v>0</v>
      </c>
      <c r="R172" s="169">
        <f t="shared" si="32"/>
        <v>0</v>
      </c>
      <c r="S172" s="169">
        <v>0</v>
      </c>
      <c r="T172" s="170">
        <f t="shared" si="3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71" t="s">
        <v>265</v>
      </c>
      <c r="AT172" s="171" t="s">
        <v>199</v>
      </c>
      <c r="AU172" s="171" t="s">
        <v>204</v>
      </c>
      <c r="AY172" s="14" t="s">
        <v>196</v>
      </c>
      <c r="BE172" s="172">
        <f t="shared" si="34"/>
        <v>0</v>
      </c>
      <c r="BF172" s="172">
        <f t="shared" si="35"/>
        <v>0</v>
      </c>
      <c r="BG172" s="172">
        <f t="shared" si="36"/>
        <v>0</v>
      </c>
      <c r="BH172" s="172">
        <f t="shared" si="37"/>
        <v>0</v>
      </c>
      <c r="BI172" s="172">
        <f t="shared" si="38"/>
        <v>0</v>
      </c>
      <c r="BJ172" s="14" t="s">
        <v>204</v>
      </c>
      <c r="BK172" s="172">
        <f t="shared" si="39"/>
        <v>0</v>
      </c>
      <c r="BL172" s="14" t="s">
        <v>265</v>
      </c>
      <c r="BM172" s="171" t="s">
        <v>2464</v>
      </c>
    </row>
    <row r="173" spans="1:65" s="2" customFormat="1" ht="16.5" customHeight="1">
      <c r="A173" s="29"/>
      <c r="B173" s="158"/>
      <c r="C173" s="159" t="s">
        <v>352</v>
      </c>
      <c r="D173" s="159" t="s">
        <v>199</v>
      </c>
      <c r="E173" s="160" t="s">
        <v>2465</v>
      </c>
      <c r="F173" s="161" t="s">
        <v>2396</v>
      </c>
      <c r="G173" s="162" t="s">
        <v>2292</v>
      </c>
      <c r="H173" s="163">
        <v>420</v>
      </c>
      <c r="I173" s="164"/>
      <c r="J173" s="165">
        <f t="shared" si="30"/>
        <v>0</v>
      </c>
      <c r="K173" s="166"/>
      <c r="L173" s="30"/>
      <c r="M173" s="167" t="s">
        <v>1</v>
      </c>
      <c r="N173" s="168" t="s">
        <v>45</v>
      </c>
      <c r="O173" s="55"/>
      <c r="P173" s="169">
        <f t="shared" si="31"/>
        <v>0</v>
      </c>
      <c r="Q173" s="169">
        <v>0</v>
      </c>
      <c r="R173" s="169">
        <f t="shared" si="32"/>
        <v>0</v>
      </c>
      <c r="S173" s="169">
        <v>0</v>
      </c>
      <c r="T173" s="170">
        <f t="shared" si="3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71" t="s">
        <v>265</v>
      </c>
      <c r="AT173" s="171" t="s">
        <v>199</v>
      </c>
      <c r="AU173" s="171" t="s">
        <v>204</v>
      </c>
      <c r="AY173" s="14" t="s">
        <v>196</v>
      </c>
      <c r="BE173" s="172">
        <f t="shared" si="34"/>
        <v>0</v>
      </c>
      <c r="BF173" s="172">
        <f t="shared" si="35"/>
        <v>0</v>
      </c>
      <c r="BG173" s="172">
        <f t="shared" si="36"/>
        <v>0</v>
      </c>
      <c r="BH173" s="172">
        <f t="shared" si="37"/>
        <v>0</v>
      </c>
      <c r="BI173" s="172">
        <f t="shared" si="38"/>
        <v>0</v>
      </c>
      <c r="BJ173" s="14" t="s">
        <v>204</v>
      </c>
      <c r="BK173" s="172">
        <f t="shared" si="39"/>
        <v>0</v>
      </c>
      <c r="BL173" s="14" t="s">
        <v>265</v>
      </c>
      <c r="BM173" s="171" t="s">
        <v>2466</v>
      </c>
    </row>
    <row r="174" spans="1:65" s="2" customFormat="1" ht="16.5" customHeight="1">
      <c r="A174" s="29"/>
      <c r="B174" s="158"/>
      <c r="C174" s="159" t="s">
        <v>356</v>
      </c>
      <c r="D174" s="159" t="s">
        <v>199</v>
      </c>
      <c r="E174" s="160" t="s">
        <v>2467</v>
      </c>
      <c r="F174" s="161" t="s">
        <v>2399</v>
      </c>
      <c r="G174" s="162" t="s">
        <v>2292</v>
      </c>
      <c r="H174" s="163">
        <v>7</v>
      </c>
      <c r="I174" s="164"/>
      <c r="J174" s="165">
        <f t="shared" si="30"/>
        <v>0</v>
      </c>
      <c r="K174" s="166"/>
      <c r="L174" s="30"/>
      <c r="M174" s="167" t="s">
        <v>1</v>
      </c>
      <c r="N174" s="168" t="s">
        <v>45</v>
      </c>
      <c r="O174" s="55"/>
      <c r="P174" s="169">
        <f t="shared" si="31"/>
        <v>0</v>
      </c>
      <c r="Q174" s="169">
        <v>0</v>
      </c>
      <c r="R174" s="169">
        <f t="shared" si="32"/>
        <v>0</v>
      </c>
      <c r="S174" s="169">
        <v>0</v>
      </c>
      <c r="T174" s="170">
        <f t="shared" si="3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71" t="s">
        <v>265</v>
      </c>
      <c r="AT174" s="171" t="s">
        <v>199</v>
      </c>
      <c r="AU174" s="171" t="s">
        <v>204</v>
      </c>
      <c r="AY174" s="14" t="s">
        <v>196</v>
      </c>
      <c r="BE174" s="172">
        <f t="shared" si="34"/>
        <v>0</v>
      </c>
      <c r="BF174" s="172">
        <f t="shared" si="35"/>
        <v>0</v>
      </c>
      <c r="BG174" s="172">
        <f t="shared" si="36"/>
        <v>0</v>
      </c>
      <c r="BH174" s="172">
        <f t="shared" si="37"/>
        <v>0</v>
      </c>
      <c r="BI174" s="172">
        <f t="shared" si="38"/>
        <v>0</v>
      </c>
      <c r="BJ174" s="14" t="s">
        <v>204</v>
      </c>
      <c r="BK174" s="172">
        <f t="shared" si="39"/>
        <v>0</v>
      </c>
      <c r="BL174" s="14" t="s">
        <v>265</v>
      </c>
      <c r="BM174" s="171" t="s">
        <v>2468</v>
      </c>
    </row>
    <row r="175" spans="1:65" s="2" customFormat="1" ht="16.5" customHeight="1">
      <c r="A175" s="29"/>
      <c r="B175" s="158"/>
      <c r="C175" s="159" t="s">
        <v>360</v>
      </c>
      <c r="D175" s="159" t="s">
        <v>199</v>
      </c>
      <c r="E175" s="160" t="s">
        <v>2469</v>
      </c>
      <c r="F175" s="161" t="s">
        <v>2402</v>
      </c>
      <c r="G175" s="162" t="s">
        <v>2292</v>
      </c>
      <c r="H175" s="163">
        <v>5</v>
      </c>
      <c r="I175" s="164"/>
      <c r="J175" s="165">
        <f t="shared" si="30"/>
        <v>0</v>
      </c>
      <c r="K175" s="166"/>
      <c r="L175" s="30"/>
      <c r="M175" s="167" t="s">
        <v>1</v>
      </c>
      <c r="N175" s="168" t="s">
        <v>45</v>
      </c>
      <c r="O175" s="55"/>
      <c r="P175" s="169">
        <f t="shared" si="31"/>
        <v>0</v>
      </c>
      <c r="Q175" s="169">
        <v>0</v>
      </c>
      <c r="R175" s="169">
        <f t="shared" si="32"/>
        <v>0</v>
      </c>
      <c r="S175" s="169">
        <v>0</v>
      </c>
      <c r="T175" s="170">
        <f t="shared" si="3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71" t="s">
        <v>265</v>
      </c>
      <c r="AT175" s="171" t="s">
        <v>199</v>
      </c>
      <c r="AU175" s="171" t="s">
        <v>204</v>
      </c>
      <c r="AY175" s="14" t="s">
        <v>196</v>
      </c>
      <c r="BE175" s="172">
        <f t="shared" si="34"/>
        <v>0</v>
      </c>
      <c r="BF175" s="172">
        <f t="shared" si="35"/>
        <v>0</v>
      </c>
      <c r="BG175" s="172">
        <f t="shared" si="36"/>
        <v>0</v>
      </c>
      <c r="BH175" s="172">
        <f t="shared" si="37"/>
        <v>0</v>
      </c>
      <c r="BI175" s="172">
        <f t="shared" si="38"/>
        <v>0</v>
      </c>
      <c r="BJ175" s="14" t="s">
        <v>204</v>
      </c>
      <c r="BK175" s="172">
        <f t="shared" si="39"/>
        <v>0</v>
      </c>
      <c r="BL175" s="14" t="s">
        <v>265</v>
      </c>
      <c r="BM175" s="171" t="s">
        <v>2470</v>
      </c>
    </row>
    <row r="176" spans="1:65" s="2" customFormat="1" ht="16.5" customHeight="1">
      <c r="A176" s="29"/>
      <c r="B176" s="158"/>
      <c r="C176" s="159" t="s">
        <v>364</v>
      </c>
      <c r="D176" s="159" t="s">
        <v>199</v>
      </c>
      <c r="E176" s="160" t="s">
        <v>2471</v>
      </c>
      <c r="F176" s="161" t="s">
        <v>2405</v>
      </c>
      <c r="G176" s="162" t="s">
        <v>2292</v>
      </c>
      <c r="H176" s="163">
        <v>2</v>
      </c>
      <c r="I176" s="164"/>
      <c r="J176" s="165">
        <f t="shared" si="30"/>
        <v>0</v>
      </c>
      <c r="K176" s="166"/>
      <c r="L176" s="30"/>
      <c r="M176" s="167" t="s">
        <v>1</v>
      </c>
      <c r="N176" s="168" t="s">
        <v>45</v>
      </c>
      <c r="O176" s="55"/>
      <c r="P176" s="169">
        <f t="shared" si="31"/>
        <v>0</v>
      </c>
      <c r="Q176" s="169">
        <v>0</v>
      </c>
      <c r="R176" s="169">
        <f t="shared" si="32"/>
        <v>0</v>
      </c>
      <c r="S176" s="169">
        <v>0</v>
      </c>
      <c r="T176" s="170">
        <f t="shared" si="3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71" t="s">
        <v>265</v>
      </c>
      <c r="AT176" s="171" t="s">
        <v>199</v>
      </c>
      <c r="AU176" s="171" t="s">
        <v>204</v>
      </c>
      <c r="AY176" s="14" t="s">
        <v>196</v>
      </c>
      <c r="BE176" s="172">
        <f t="shared" si="34"/>
        <v>0</v>
      </c>
      <c r="BF176" s="172">
        <f t="shared" si="35"/>
        <v>0</v>
      </c>
      <c r="BG176" s="172">
        <f t="shared" si="36"/>
        <v>0</v>
      </c>
      <c r="BH176" s="172">
        <f t="shared" si="37"/>
        <v>0</v>
      </c>
      <c r="BI176" s="172">
        <f t="shared" si="38"/>
        <v>0</v>
      </c>
      <c r="BJ176" s="14" t="s">
        <v>204</v>
      </c>
      <c r="BK176" s="172">
        <f t="shared" si="39"/>
        <v>0</v>
      </c>
      <c r="BL176" s="14" t="s">
        <v>265</v>
      </c>
      <c r="BM176" s="171" t="s">
        <v>2472</v>
      </c>
    </row>
    <row r="177" spans="1:65" s="2" customFormat="1" ht="16.5" customHeight="1">
      <c r="A177" s="29"/>
      <c r="B177" s="158"/>
      <c r="C177" s="159" t="s">
        <v>366</v>
      </c>
      <c r="D177" s="159" t="s">
        <v>199</v>
      </c>
      <c r="E177" s="160" t="s">
        <v>2473</v>
      </c>
      <c r="F177" s="161" t="s">
        <v>2408</v>
      </c>
      <c r="G177" s="162" t="s">
        <v>2292</v>
      </c>
      <c r="H177" s="163">
        <v>8</v>
      </c>
      <c r="I177" s="164"/>
      <c r="J177" s="165">
        <f t="shared" si="30"/>
        <v>0</v>
      </c>
      <c r="K177" s="166"/>
      <c r="L177" s="30"/>
      <c r="M177" s="167" t="s">
        <v>1</v>
      </c>
      <c r="N177" s="168" t="s">
        <v>45</v>
      </c>
      <c r="O177" s="55"/>
      <c r="P177" s="169">
        <f t="shared" si="31"/>
        <v>0</v>
      </c>
      <c r="Q177" s="169">
        <v>0</v>
      </c>
      <c r="R177" s="169">
        <f t="shared" si="32"/>
        <v>0</v>
      </c>
      <c r="S177" s="169">
        <v>0</v>
      </c>
      <c r="T177" s="170">
        <f t="shared" si="3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71" t="s">
        <v>265</v>
      </c>
      <c r="AT177" s="171" t="s">
        <v>199</v>
      </c>
      <c r="AU177" s="171" t="s">
        <v>204</v>
      </c>
      <c r="AY177" s="14" t="s">
        <v>196</v>
      </c>
      <c r="BE177" s="172">
        <f t="shared" si="34"/>
        <v>0</v>
      </c>
      <c r="BF177" s="172">
        <f t="shared" si="35"/>
        <v>0</v>
      </c>
      <c r="BG177" s="172">
        <f t="shared" si="36"/>
        <v>0</v>
      </c>
      <c r="BH177" s="172">
        <f t="shared" si="37"/>
        <v>0</v>
      </c>
      <c r="BI177" s="172">
        <f t="shared" si="38"/>
        <v>0</v>
      </c>
      <c r="BJ177" s="14" t="s">
        <v>204</v>
      </c>
      <c r="BK177" s="172">
        <f t="shared" si="39"/>
        <v>0</v>
      </c>
      <c r="BL177" s="14" t="s">
        <v>265</v>
      </c>
      <c r="BM177" s="171" t="s">
        <v>2474</v>
      </c>
    </row>
    <row r="178" spans="1:65" s="2" customFormat="1" ht="16.5" customHeight="1">
      <c r="A178" s="29"/>
      <c r="B178" s="158"/>
      <c r="C178" s="159" t="s">
        <v>370</v>
      </c>
      <c r="D178" s="159" t="s">
        <v>199</v>
      </c>
      <c r="E178" s="160" t="s">
        <v>2475</v>
      </c>
      <c r="F178" s="161" t="s">
        <v>2411</v>
      </c>
      <c r="G178" s="162" t="s">
        <v>2292</v>
      </c>
      <c r="H178" s="163">
        <v>5</v>
      </c>
      <c r="I178" s="164"/>
      <c r="J178" s="165">
        <f t="shared" si="30"/>
        <v>0</v>
      </c>
      <c r="K178" s="166"/>
      <c r="L178" s="30"/>
      <c r="M178" s="167" t="s">
        <v>1</v>
      </c>
      <c r="N178" s="168" t="s">
        <v>45</v>
      </c>
      <c r="O178" s="55"/>
      <c r="P178" s="169">
        <f t="shared" si="31"/>
        <v>0</v>
      </c>
      <c r="Q178" s="169">
        <v>0</v>
      </c>
      <c r="R178" s="169">
        <f t="shared" si="32"/>
        <v>0</v>
      </c>
      <c r="S178" s="169">
        <v>0</v>
      </c>
      <c r="T178" s="170">
        <f t="shared" si="3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71" t="s">
        <v>265</v>
      </c>
      <c r="AT178" s="171" t="s">
        <v>199</v>
      </c>
      <c r="AU178" s="171" t="s">
        <v>204</v>
      </c>
      <c r="AY178" s="14" t="s">
        <v>196</v>
      </c>
      <c r="BE178" s="172">
        <f t="shared" si="34"/>
        <v>0</v>
      </c>
      <c r="BF178" s="172">
        <f t="shared" si="35"/>
        <v>0</v>
      </c>
      <c r="BG178" s="172">
        <f t="shared" si="36"/>
        <v>0</v>
      </c>
      <c r="BH178" s="172">
        <f t="shared" si="37"/>
        <v>0</v>
      </c>
      <c r="BI178" s="172">
        <f t="shared" si="38"/>
        <v>0</v>
      </c>
      <c r="BJ178" s="14" t="s">
        <v>204</v>
      </c>
      <c r="BK178" s="172">
        <f t="shared" si="39"/>
        <v>0</v>
      </c>
      <c r="BL178" s="14" t="s">
        <v>265</v>
      </c>
      <c r="BM178" s="171" t="s">
        <v>2476</v>
      </c>
    </row>
    <row r="179" spans="1:65" s="2" customFormat="1" ht="16.5" customHeight="1">
      <c r="A179" s="29"/>
      <c r="B179" s="158"/>
      <c r="C179" s="159" t="s">
        <v>374</v>
      </c>
      <c r="D179" s="159" t="s">
        <v>199</v>
      </c>
      <c r="E179" s="160" t="s">
        <v>2477</v>
      </c>
      <c r="F179" s="161" t="s">
        <v>2414</v>
      </c>
      <c r="G179" s="162" t="s">
        <v>2292</v>
      </c>
      <c r="H179" s="163">
        <v>15</v>
      </c>
      <c r="I179" s="164"/>
      <c r="J179" s="165">
        <f t="shared" si="30"/>
        <v>0</v>
      </c>
      <c r="K179" s="166"/>
      <c r="L179" s="30"/>
      <c r="M179" s="167" t="s">
        <v>1</v>
      </c>
      <c r="N179" s="168" t="s">
        <v>45</v>
      </c>
      <c r="O179" s="55"/>
      <c r="P179" s="169">
        <f t="shared" si="31"/>
        <v>0</v>
      </c>
      <c r="Q179" s="169">
        <v>0</v>
      </c>
      <c r="R179" s="169">
        <f t="shared" si="32"/>
        <v>0</v>
      </c>
      <c r="S179" s="169">
        <v>0</v>
      </c>
      <c r="T179" s="170">
        <f t="shared" si="3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71" t="s">
        <v>265</v>
      </c>
      <c r="AT179" s="171" t="s">
        <v>199</v>
      </c>
      <c r="AU179" s="171" t="s">
        <v>204</v>
      </c>
      <c r="AY179" s="14" t="s">
        <v>196</v>
      </c>
      <c r="BE179" s="172">
        <f t="shared" si="34"/>
        <v>0</v>
      </c>
      <c r="BF179" s="172">
        <f t="shared" si="35"/>
        <v>0</v>
      </c>
      <c r="BG179" s="172">
        <f t="shared" si="36"/>
        <v>0</v>
      </c>
      <c r="BH179" s="172">
        <f t="shared" si="37"/>
        <v>0</v>
      </c>
      <c r="BI179" s="172">
        <f t="shared" si="38"/>
        <v>0</v>
      </c>
      <c r="BJ179" s="14" t="s">
        <v>204</v>
      </c>
      <c r="BK179" s="172">
        <f t="shared" si="39"/>
        <v>0</v>
      </c>
      <c r="BL179" s="14" t="s">
        <v>265</v>
      </c>
      <c r="BM179" s="171" t="s">
        <v>2478</v>
      </c>
    </row>
    <row r="180" spans="1:65" s="2" customFormat="1" ht="16.5" customHeight="1">
      <c r="A180" s="29"/>
      <c r="B180" s="158"/>
      <c r="C180" s="159" t="s">
        <v>378</v>
      </c>
      <c r="D180" s="159" t="s">
        <v>199</v>
      </c>
      <c r="E180" s="160" t="s">
        <v>2479</v>
      </c>
      <c r="F180" s="161" t="s">
        <v>2417</v>
      </c>
      <c r="G180" s="162" t="s">
        <v>2292</v>
      </c>
      <c r="H180" s="163">
        <v>21</v>
      </c>
      <c r="I180" s="164"/>
      <c r="J180" s="165">
        <f t="shared" si="30"/>
        <v>0</v>
      </c>
      <c r="K180" s="166"/>
      <c r="L180" s="30"/>
      <c r="M180" s="167" t="s">
        <v>1</v>
      </c>
      <c r="N180" s="168" t="s">
        <v>45</v>
      </c>
      <c r="O180" s="55"/>
      <c r="P180" s="169">
        <f t="shared" si="31"/>
        <v>0</v>
      </c>
      <c r="Q180" s="169">
        <v>0</v>
      </c>
      <c r="R180" s="169">
        <f t="shared" si="32"/>
        <v>0</v>
      </c>
      <c r="S180" s="169">
        <v>0</v>
      </c>
      <c r="T180" s="170">
        <f t="shared" si="3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71" t="s">
        <v>265</v>
      </c>
      <c r="AT180" s="171" t="s">
        <v>199</v>
      </c>
      <c r="AU180" s="171" t="s">
        <v>204</v>
      </c>
      <c r="AY180" s="14" t="s">
        <v>196</v>
      </c>
      <c r="BE180" s="172">
        <f t="shared" si="34"/>
        <v>0</v>
      </c>
      <c r="BF180" s="172">
        <f t="shared" si="35"/>
        <v>0</v>
      </c>
      <c r="BG180" s="172">
        <f t="shared" si="36"/>
        <v>0</v>
      </c>
      <c r="BH180" s="172">
        <f t="shared" si="37"/>
        <v>0</v>
      </c>
      <c r="BI180" s="172">
        <f t="shared" si="38"/>
        <v>0</v>
      </c>
      <c r="BJ180" s="14" t="s">
        <v>204</v>
      </c>
      <c r="BK180" s="172">
        <f t="shared" si="39"/>
        <v>0</v>
      </c>
      <c r="BL180" s="14" t="s">
        <v>265</v>
      </c>
      <c r="BM180" s="171" t="s">
        <v>2480</v>
      </c>
    </row>
    <row r="181" spans="1:65" s="2" customFormat="1" ht="16.5" customHeight="1">
      <c r="A181" s="29"/>
      <c r="B181" s="158"/>
      <c r="C181" s="159" t="s">
        <v>382</v>
      </c>
      <c r="D181" s="159" t="s">
        <v>199</v>
      </c>
      <c r="E181" s="160" t="s">
        <v>2481</v>
      </c>
      <c r="F181" s="161" t="s">
        <v>2420</v>
      </c>
      <c r="G181" s="162" t="s">
        <v>1231</v>
      </c>
      <c r="H181" s="163">
        <v>90</v>
      </c>
      <c r="I181" s="164"/>
      <c r="J181" s="165">
        <f t="shared" si="30"/>
        <v>0</v>
      </c>
      <c r="K181" s="166"/>
      <c r="L181" s="30"/>
      <c r="M181" s="167" t="s">
        <v>1</v>
      </c>
      <c r="N181" s="168" t="s">
        <v>45</v>
      </c>
      <c r="O181" s="55"/>
      <c r="P181" s="169">
        <f t="shared" si="31"/>
        <v>0</v>
      </c>
      <c r="Q181" s="169">
        <v>0</v>
      </c>
      <c r="R181" s="169">
        <f t="shared" si="32"/>
        <v>0</v>
      </c>
      <c r="S181" s="169">
        <v>0</v>
      </c>
      <c r="T181" s="170">
        <f t="shared" si="3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71" t="s">
        <v>265</v>
      </c>
      <c r="AT181" s="171" t="s">
        <v>199</v>
      </c>
      <c r="AU181" s="171" t="s">
        <v>204</v>
      </c>
      <c r="AY181" s="14" t="s">
        <v>196</v>
      </c>
      <c r="BE181" s="172">
        <f t="shared" si="34"/>
        <v>0</v>
      </c>
      <c r="BF181" s="172">
        <f t="shared" si="35"/>
        <v>0</v>
      </c>
      <c r="BG181" s="172">
        <f t="shared" si="36"/>
        <v>0</v>
      </c>
      <c r="BH181" s="172">
        <f t="shared" si="37"/>
        <v>0</v>
      </c>
      <c r="BI181" s="172">
        <f t="shared" si="38"/>
        <v>0</v>
      </c>
      <c r="BJ181" s="14" t="s">
        <v>204</v>
      </c>
      <c r="BK181" s="172">
        <f t="shared" si="39"/>
        <v>0</v>
      </c>
      <c r="BL181" s="14" t="s">
        <v>265</v>
      </c>
      <c r="BM181" s="171" t="s">
        <v>2482</v>
      </c>
    </row>
    <row r="182" spans="1:65" s="2" customFormat="1" ht="16.5" customHeight="1">
      <c r="A182" s="29"/>
      <c r="B182" s="158"/>
      <c r="C182" s="159" t="s">
        <v>386</v>
      </c>
      <c r="D182" s="159" t="s">
        <v>199</v>
      </c>
      <c r="E182" s="160" t="s">
        <v>2483</v>
      </c>
      <c r="F182" s="161" t="s">
        <v>2423</v>
      </c>
      <c r="G182" s="162" t="s">
        <v>2292</v>
      </c>
      <c r="H182" s="163">
        <v>4</v>
      </c>
      <c r="I182" s="164"/>
      <c r="J182" s="165">
        <f t="shared" si="30"/>
        <v>0</v>
      </c>
      <c r="K182" s="166"/>
      <c r="L182" s="30"/>
      <c r="M182" s="167" t="s">
        <v>1</v>
      </c>
      <c r="N182" s="168" t="s">
        <v>45</v>
      </c>
      <c r="O182" s="55"/>
      <c r="P182" s="169">
        <f t="shared" si="31"/>
        <v>0</v>
      </c>
      <c r="Q182" s="169">
        <v>0</v>
      </c>
      <c r="R182" s="169">
        <f t="shared" si="32"/>
        <v>0</v>
      </c>
      <c r="S182" s="169">
        <v>0</v>
      </c>
      <c r="T182" s="170">
        <f t="shared" si="3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71" t="s">
        <v>265</v>
      </c>
      <c r="AT182" s="171" t="s">
        <v>199</v>
      </c>
      <c r="AU182" s="171" t="s">
        <v>204</v>
      </c>
      <c r="AY182" s="14" t="s">
        <v>196</v>
      </c>
      <c r="BE182" s="172">
        <f t="shared" si="34"/>
        <v>0</v>
      </c>
      <c r="BF182" s="172">
        <f t="shared" si="35"/>
        <v>0</v>
      </c>
      <c r="BG182" s="172">
        <f t="shared" si="36"/>
        <v>0</v>
      </c>
      <c r="BH182" s="172">
        <f t="shared" si="37"/>
        <v>0</v>
      </c>
      <c r="BI182" s="172">
        <f t="shared" si="38"/>
        <v>0</v>
      </c>
      <c r="BJ182" s="14" t="s">
        <v>204</v>
      </c>
      <c r="BK182" s="172">
        <f t="shared" si="39"/>
        <v>0</v>
      </c>
      <c r="BL182" s="14" t="s">
        <v>265</v>
      </c>
      <c r="BM182" s="171" t="s">
        <v>2484</v>
      </c>
    </row>
    <row r="183" spans="1:65" s="12" customFormat="1" ht="22.9" customHeight="1">
      <c r="B183" s="145"/>
      <c r="D183" s="146" t="s">
        <v>78</v>
      </c>
      <c r="E183" s="156" t="s">
        <v>2485</v>
      </c>
      <c r="F183" s="156" t="s">
        <v>2486</v>
      </c>
      <c r="I183" s="148"/>
      <c r="J183" s="157">
        <f>BK183</f>
        <v>0</v>
      </c>
      <c r="L183" s="145"/>
      <c r="M183" s="150"/>
      <c r="N183" s="151"/>
      <c r="O183" s="151"/>
      <c r="P183" s="152">
        <f>SUM(P184:P187)</f>
        <v>0</v>
      </c>
      <c r="Q183" s="151"/>
      <c r="R183" s="152">
        <f>SUM(R184:R187)</f>
        <v>0</v>
      </c>
      <c r="S183" s="151"/>
      <c r="T183" s="153">
        <f>SUM(T184:T187)</f>
        <v>0</v>
      </c>
      <c r="AR183" s="146" t="s">
        <v>204</v>
      </c>
      <c r="AT183" s="154" t="s">
        <v>78</v>
      </c>
      <c r="AU183" s="154" t="s">
        <v>87</v>
      </c>
      <c r="AY183" s="146" t="s">
        <v>196</v>
      </c>
      <c r="BK183" s="155">
        <f>SUM(BK184:BK187)</f>
        <v>0</v>
      </c>
    </row>
    <row r="184" spans="1:65" s="2" customFormat="1" ht="16.5" customHeight="1">
      <c r="A184" s="29"/>
      <c r="B184" s="158"/>
      <c r="C184" s="159" t="s">
        <v>390</v>
      </c>
      <c r="D184" s="159" t="s">
        <v>199</v>
      </c>
      <c r="E184" s="160" t="s">
        <v>2487</v>
      </c>
      <c r="F184" s="161" t="s">
        <v>2488</v>
      </c>
      <c r="G184" s="162" t="s">
        <v>222</v>
      </c>
      <c r="H184" s="163">
        <v>160</v>
      </c>
      <c r="I184" s="164"/>
      <c r="J184" s="165">
        <f>ROUND(I184*H184,2)</f>
        <v>0</v>
      </c>
      <c r="K184" s="166"/>
      <c r="L184" s="30"/>
      <c r="M184" s="167" t="s">
        <v>1</v>
      </c>
      <c r="N184" s="168" t="s">
        <v>45</v>
      </c>
      <c r="O184" s="55"/>
      <c r="P184" s="169">
        <f>O184*H184</f>
        <v>0</v>
      </c>
      <c r="Q184" s="169">
        <v>0</v>
      </c>
      <c r="R184" s="169">
        <f>Q184*H184</f>
        <v>0</v>
      </c>
      <c r="S184" s="169">
        <v>0</v>
      </c>
      <c r="T184" s="170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71" t="s">
        <v>265</v>
      </c>
      <c r="AT184" s="171" t="s">
        <v>199</v>
      </c>
      <c r="AU184" s="171" t="s">
        <v>204</v>
      </c>
      <c r="AY184" s="14" t="s">
        <v>196</v>
      </c>
      <c r="BE184" s="172">
        <f>IF(N184="základní",J184,0)</f>
        <v>0</v>
      </c>
      <c r="BF184" s="172">
        <f>IF(N184="snížená",J184,0)</f>
        <v>0</v>
      </c>
      <c r="BG184" s="172">
        <f>IF(N184="zákl. přenesená",J184,0)</f>
        <v>0</v>
      </c>
      <c r="BH184" s="172">
        <f>IF(N184="sníž. přenesená",J184,0)</f>
        <v>0</v>
      </c>
      <c r="BI184" s="172">
        <f>IF(N184="nulová",J184,0)</f>
        <v>0</v>
      </c>
      <c r="BJ184" s="14" t="s">
        <v>204</v>
      </c>
      <c r="BK184" s="172">
        <f>ROUND(I184*H184,2)</f>
        <v>0</v>
      </c>
      <c r="BL184" s="14" t="s">
        <v>265</v>
      </c>
      <c r="BM184" s="171" t="s">
        <v>2489</v>
      </c>
    </row>
    <row r="185" spans="1:65" s="2" customFormat="1" ht="16.5" customHeight="1">
      <c r="A185" s="29"/>
      <c r="B185" s="158"/>
      <c r="C185" s="159" t="s">
        <v>392</v>
      </c>
      <c r="D185" s="159" t="s">
        <v>199</v>
      </c>
      <c r="E185" s="160" t="s">
        <v>2490</v>
      </c>
      <c r="F185" s="161" t="s">
        <v>2491</v>
      </c>
      <c r="G185" s="162" t="s">
        <v>2292</v>
      </c>
      <c r="H185" s="163">
        <v>59</v>
      </c>
      <c r="I185" s="164"/>
      <c r="J185" s="165">
        <f>ROUND(I185*H185,2)</f>
        <v>0</v>
      </c>
      <c r="K185" s="166"/>
      <c r="L185" s="30"/>
      <c r="M185" s="167" t="s">
        <v>1</v>
      </c>
      <c r="N185" s="168" t="s">
        <v>45</v>
      </c>
      <c r="O185" s="55"/>
      <c r="P185" s="169">
        <f>O185*H185</f>
        <v>0</v>
      </c>
      <c r="Q185" s="169">
        <v>0</v>
      </c>
      <c r="R185" s="169">
        <f>Q185*H185</f>
        <v>0</v>
      </c>
      <c r="S185" s="169">
        <v>0</v>
      </c>
      <c r="T185" s="170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71" t="s">
        <v>265</v>
      </c>
      <c r="AT185" s="171" t="s">
        <v>199</v>
      </c>
      <c r="AU185" s="171" t="s">
        <v>204</v>
      </c>
      <c r="AY185" s="14" t="s">
        <v>196</v>
      </c>
      <c r="BE185" s="172">
        <f>IF(N185="základní",J185,0)</f>
        <v>0</v>
      </c>
      <c r="BF185" s="172">
        <f>IF(N185="snížená",J185,0)</f>
        <v>0</v>
      </c>
      <c r="BG185" s="172">
        <f>IF(N185="zákl. přenesená",J185,0)</f>
        <v>0</v>
      </c>
      <c r="BH185" s="172">
        <f>IF(N185="sníž. přenesená",J185,0)</f>
        <v>0</v>
      </c>
      <c r="BI185" s="172">
        <f>IF(N185="nulová",J185,0)</f>
        <v>0</v>
      </c>
      <c r="BJ185" s="14" t="s">
        <v>204</v>
      </c>
      <c r="BK185" s="172">
        <f>ROUND(I185*H185,2)</f>
        <v>0</v>
      </c>
      <c r="BL185" s="14" t="s">
        <v>265</v>
      </c>
      <c r="BM185" s="171" t="s">
        <v>2492</v>
      </c>
    </row>
    <row r="186" spans="1:65" s="2" customFormat="1" ht="16.5" customHeight="1">
      <c r="A186" s="29"/>
      <c r="B186" s="158"/>
      <c r="C186" s="159" t="s">
        <v>394</v>
      </c>
      <c r="D186" s="159" t="s">
        <v>199</v>
      </c>
      <c r="E186" s="160" t="s">
        <v>2493</v>
      </c>
      <c r="F186" s="161" t="s">
        <v>2494</v>
      </c>
      <c r="G186" s="162" t="s">
        <v>2292</v>
      </c>
      <c r="H186" s="163">
        <v>56</v>
      </c>
      <c r="I186" s="164"/>
      <c r="J186" s="165">
        <f>ROUND(I186*H186,2)</f>
        <v>0</v>
      </c>
      <c r="K186" s="166"/>
      <c r="L186" s="30"/>
      <c r="M186" s="167" t="s">
        <v>1</v>
      </c>
      <c r="N186" s="168" t="s">
        <v>45</v>
      </c>
      <c r="O186" s="55"/>
      <c r="P186" s="169">
        <f>O186*H186</f>
        <v>0</v>
      </c>
      <c r="Q186" s="169">
        <v>0</v>
      </c>
      <c r="R186" s="169">
        <f>Q186*H186</f>
        <v>0</v>
      </c>
      <c r="S186" s="169">
        <v>0</v>
      </c>
      <c r="T186" s="170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71" t="s">
        <v>265</v>
      </c>
      <c r="AT186" s="171" t="s">
        <v>199</v>
      </c>
      <c r="AU186" s="171" t="s">
        <v>204</v>
      </c>
      <c r="AY186" s="14" t="s">
        <v>196</v>
      </c>
      <c r="BE186" s="172">
        <f>IF(N186="základní",J186,0)</f>
        <v>0</v>
      </c>
      <c r="BF186" s="172">
        <f>IF(N186="snížená",J186,0)</f>
        <v>0</v>
      </c>
      <c r="BG186" s="172">
        <f>IF(N186="zákl. přenesená",J186,0)</f>
        <v>0</v>
      </c>
      <c r="BH186" s="172">
        <f>IF(N186="sníž. přenesená",J186,0)</f>
        <v>0</v>
      </c>
      <c r="BI186" s="172">
        <f>IF(N186="nulová",J186,0)</f>
        <v>0</v>
      </c>
      <c r="BJ186" s="14" t="s">
        <v>204</v>
      </c>
      <c r="BK186" s="172">
        <f>ROUND(I186*H186,2)</f>
        <v>0</v>
      </c>
      <c r="BL186" s="14" t="s">
        <v>265</v>
      </c>
      <c r="BM186" s="171" t="s">
        <v>2495</v>
      </c>
    </row>
    <row r="187" spans="1:65" s="2" customFormat="1" ht="16.5" customHeight="1">
      <c r="A187" s="29"/>
      <c r="B187" s="158"/>
      <c r="C187" s="159" t="s">
        <v>398</v>
      </c>
      <c r="D187" s="159" t="s">
        <v>199</v>
      </c>
      <c r="E187" s="160" t="s">
        <v>2496</v>
      </c>
      <c r="F187" s="161" t="s">
        <v>2497</v>
      </c>
      <c r="G187" s="162" t="s">
        <v>2292</v>
      </c>
      <c r="H187" s="163">
        <v>4</v>
      </c>
      <c r="I187" s="164"/>
      <c r="J187" s="165">
        <f>ROUND(I187*H187,2)</f>
        <v>0</v>
      </c>
      <c r="K187" s="166"/>
      <c r="L187" s="30"/>
      <c r="M187" s="167" t="s">
        <v>1</v>
      </c>
      <c r="N187" s="168" t="s">
        <v>45</v>
      </c>
      <c r="O187" s="55"/>
      <c r="P187" s="169">
        <f>O187*H187</f>
        <v>0</v>
      </c>
      <c r="Q187" s="169">
        <v>0</v>
      </c>
      <c r="R187" s="169">
        <f>Q187*H187</f>
        <v>0</v>
      </c>
      <c r="S187" s="169">
        <v>0</v>
      </c>
      <c r="T187" s="170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71" t="s">
        <v>265</v>
      </c>
      <c r="AT187" s="171" t="s">
        <v>199</v>
      </c>
      <c r="AU187" s="171" t="s">
        <v>204</v>
      </c>
      <c r="AY187" s="14" t="s">
        <v>196</v>
      </c>
      <c r="BE187" s="172">
        <f>IF(N187="základní",J187,0)</f>
        <v>0</v>
      </c>
      <c r="BF187" s="172">
        <f>IF(N187="snížená",J187,0)</f>
        <v>0</v>
      </c>
      <c r="BG187" s="172">
        <f>IF(N187="zákl. přenesená",J187,0)</f>
        <v>0</v>
      </c>
      <c r="BH187" s="172">
        <f>IF(N187="sníž. přenesená",J187,0)</f>
        <v>0</v>
      </c>
      <c r="BI187" s="172">
        <f>IF(N187="nulová",J187,0)</f>
        <v>0</v>
      </c>
      <c r="BJ187" s="14" t="s">
        <v>204</v>
      </c>
      <c r="BK187" s="172">
        <f>ROUND(I187*H187,2)</f>
        <v>0</v>
      </c>
      <c r="BL187" s="14" t="s">
        <v>265</v>
      </c>
      <c r="BM187" s="171" t="s">
        <v>2498</v>
      </c>
    </row>
    <row r="188" spans="1:65" s="12" customFormat="1" ht="22.9" customHeight="1">
      <c r="B188" s="145"/>
      <c r="D188" s="146" t="s">
        <v>78</v>
      </c>
      <c r="E188" s="156" t="s">
        <v>2499</v>
      </c>
      <c r="F188" s="156" t="s">
        <v>2500</v>
      </c>
      <c r="I188" s="148"/>
      <c r="J188" s="157">
        <f>BK188</f>
        <v>0</v>
      </c>
      <c r="L188" s="145"/>
      <c r="M188" s="150"/>
      <c r="N188" s="151"/>
      <c r="O188" s="151"/>
      <c r="P188" s="152">
        <f>P189</f>
        <v>0</v>
      </c>
      <c r="Q188" s="151"/>
      <c r="R188" s="152">
        <f>R189</f>
        <v>0</v>
      </c>
      <c r="S188" s="151"/>
      <c r="T188" s="153">
        <f>T189</f>
        <v>0</v>
      </c>
      <c r="AR188" s="146" t="s">
        <v>203</v>
      </c>
      <c r="AT188" s="154" t="s">
        <v>78</v>
      </c>
      <c r="AU188" s="154" t="s">
        <v>87</v>
      </c>
      <c r="AY188" s="146" t="s">
        <v>196</v>
      </c>
      <c r="BK188" s="155">
        <f>BK189</f>
        <v>0</v>
      </c>
    </row>
    <row r="189" spans="1:65" s="2" customFormat="1" ht="16.5" customHeight="1">
      <c r="A189" s="29"/>
      <c r="B189" s="158"/>
      <c r="C189" s="159" t="s">
        <v>400</v>
      </c>
      <c r="D189" s="159" t="s">
        <v>199</v>
      </c>
      <c r="E189" s="160" t="s">
        <v>2501</v>
      </c>
      <c r="F189" s="161" t="s">
        <v>2502</v>
      </c>
      <c r="G189" s="162" t="s">
        <v>2503</v>
      </c>
      <c r="H189" s="163">
        <v>1</v>
      </c>
      <c r="I189" s="164"/>
      <c r="J189" s="165">
        <f>ROUND(I189*H189,2)</f>
        <v>0</v>
      </c>
      <c r="K189" s="166"/>
      <c r="L189" s="30"/>
      <c r="M189" s="184" t="s">
        <v>1</v>
      </c>
      <c r="N189" s="185" t="s">
        <v>45</v>
      </c>
      <c r="O189" s="186"/>
      <c r="P189" s="187">
        <f>O189*H189</f>
        <v>0</v>
      </c>
      <c r="Q189" s="187">
        <v>0</v>
      </c>
      <c r="R189" s="187">
        <f>Q189*H189</f>
        <v>0</v>
      </c>
      <c r="S189" s="187">
        <v>0</v>
      </c>
      <c r="T189" s="188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71" t="s">
        <v>2504</v>
      </c>
      <c r="AT189" s="171" t="s">
        <v>199</v>
      </c>
      <c r="AU189" s="171" t="s">
        <v>204</v>
      </c>
      <c r="AY189" s="14" t="s">
        <v>196</v>
      </c>
      <c r="BE189" s="172">
        <f>IF(N189="základní",J189,0)</f>
        <v>0</v>
      </c>
      <c r="BF189" s="172">
        <f>IF(N189="snížená",J189,0)</f>
        <v>0</v>
      </c>
      <c r="BG189" s="172">
        <f>IF(N189="zákl. přenesená",J189,0)</f>
        <v>0</v>
      </c>
      <c r="BH189" s="172">
        <f>IF(N189="sníž. přenesená",J189,0)</f>
        <v>0</v>
      </c>
      <c r="BI189" s="172">
        <f>IF(N189="nulová",J189,0)</f>
        <v>0</v>
      </c>
      <c r="BJ189" s="14" t="s">
        <v>204</v>
      </c>
      <c r="BK189" s="172">
        <f>ROUND(I189*H189,2)</f>
        <v>0</v>
      </c>
      <c r="BL189" s="14" t="s">
        <v>2504</v>
      </c>
      <c r="BM189" s="171" t="s">
        <v>2505</v>
      </c>
    </row>
    <row r="190" spans="1:65" s="2" customFormat="1" ht="6.95" customHeight="1">
      <c r="A190" s="29"/>
      <c r="B190" s="44"/>
      <c r="C190" s="45"/>
      <c r="D190" s="45"/>
      <c r="E190" s="45"/>
      <c r="F190" s="45"/>
      <c r="G190" s="45"/>
      <c r="H190" s="45"/>
      <c r="I190" s="117"/>
      <c r="J190" s="45"/>
      <c r="K190" s="45"/>
      <c r="L190" s="30"/>
      <c r="M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</row>
  </sheetData>
  <autoFilter ref="C123:K189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33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08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4" t="s">
        <v>103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87</v>
      </c>
    </row>
    <row r="4" spans="1:46" s="1" customFormat="1" ht="24.95" hidden="1" customHeight="1">
      <c r="B4" s="17"/>
      <c r="D4" s="18" t="s">
        <v>153</v>
      </c>
      <c r="I4" s="90"/>
      <c r="L4" s="17"/>
      <c r="M4" s="92" t="s">
        <v>10</v>
      </c>
      <c r="AT4" s="14" t="s">
        <v>3</v>
      </c>
    </row>
    <row r="5" spans="1:46" s="1" customFormat="1" ht="6.95" hidden="1" customHeight="1">
      <c r="B5" s="17"/>
      <c r="I5" s="90"/>
      <c r="L5" s="17"/>
    </row>
    <row r="6" spans="1:46" s="1" customFormat="1" ht="12" hidden="1" customHeight="1">
      <c r="B6" s="17"/>
      <c r="D6" s="24" t="s">
        <v>16</v>
      </c>
      <c r="I6" s="90"/>
      <c r="L6" s="17"/>
    </row>
    <row r="7" spans="1:46" s="1" customFormat="1" ht="16.5" hidden="1" customHeight="1">
      <c r="B7" s="17"/>
      <c r="E7" s="223" t="str">
        <f>'Rekapitulace stavby'!K6</f>
        <v>Revitalizace polyfunkčního bytového domu- ul.Petra Křičky č.p.3106, 3373 - Ostrava</v>
      </c>
      <c r="F7" s="224"/>
      <c r="G7" s="224"/>
      <c r="H7" s="224"/>
      <c r="I7" s="90"/>
      <c r="L7" s="17"/>
    </row>
    <row r="8" spans="1:46" s="2" customFormat="1" ht="12" hidden="1" customHeight="1">
      <c r="A8" s="29"/>
      <c r="B8" s="30"/>
      <c r="C8" s="29"/>
      <c r="D8" s="24" t="s">
        <v>154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hidden="1" customHeight="1">
      <c r="A9" s="29"/>
      <c r="B9" s="30"/>
      <c r="C9" s="29"/>
      <c r="D9" s="29"/>
      <c r="E9" s="210" t="s">
        <v>2506</v>
      </c>
      <c r="F9" s="225"/>
      <c r="G9" s="225"/>
      <c r="H9" s="225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 hidden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hidden="1" customHeight="1">
      <c r="A11" s="29"/>
      <c r="B11" s="30"/>
      <c r="C11" s="29"/>
      <c r="D11" s="24" t="s">
        <v>18</v>
      </c>
      <c r="E11" s="29"/>
      <c r="F11" s="22" t="s">
        <v>19</v>
      </c>
      <c r="G11" s="29"/>
      <c r="H11" s="29"/>
      <c r="I11" s="94" t="s">
        <v>20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hidden="1" customHeight="1">
      <c r="A12" s="29"/>
      <c r="B12" s="30"/>
      <c r="C12" s="29"/>
      <c r="D12" s="24" t="s">
        <v>21</v>
      </c>
      <c r="E12" s="29"/>
      <c r="F12" s="22" t="s">
        <v>22</v>
      </c>
      <c r="G12" s="29"/>
      <c r="H12" s="29"/>
      <c r="I12" s="94" t="s">
        <v>23</v>
      </c>
      <c r="J12" s="52" t="str">
        <f>'Rekapitulace stavby'!AN8</f>
        <v>6. 3. 2020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hidden="1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hidden="1" customHeight="1">
      <c r="A14" s="29"/>
      <c r="B14" s="30"/>
      <c r="C14" s="29"/>
      <c r="D14" s="24" t="s">
        <v>25</v>
      </c>
      <c r="E14" s="29"/>
      <c r="F14" s="29"/>
      <c r="G14" s="29"/>
      <c r="H14" s="29"/>
      <c r="I14" s="94" t="s">
        <v>26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hidden="1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28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hidden="1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hidden="1" customHeight="1">
      <c r="A17" s="29"/>
      <c r="B17" s="30"/>
      <c r="C17" s="29"/>
      <c r="D17" s="24" t="s">
        <v>29</v>
      </c>
      <c r="E17" s="29"/>
      <c r="F17" s="29"/>
      <c r="G17" s="29"/>
      <c r="H17" s="29"/>
      <c r="I17" s="94" t="s">
        <v>26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hidden="1" customHeight="1">
      <c r="A18" s="29"/>
      <c r="B18" s="30"/>
      <c r="C18" s="29"/>
      <c r="D18" s="29"/>
      <c r="E18" s="226" t="str">
        <f>'Rekapitulace stavby'!E14</f>
        <v>Vyplň údaj</v>
      </c>
      <c r="F18" s="196"/>
      <c r="G18" s="196"/>
      <c r="H18" s="196"/>
      <c r="I18" s="94" t="s">
        <v>28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hidden="1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hidden="1" customHeight="1">
      <c r="A20" s="29"/>
      <c r="B20" s="30"/>
      <c r="C20" s="29"/>
      <c r="D20" s="24" t="s">
        <v>31</v>
      </c>
      <c r="E20" s="29"/>
      <c r="F20" s="29"/>
      <c r="G20" s="29"/>
      <c r="H20" s="29"/>
      <c r="I20" s="94" t="s">
        <v>26</v>
      </c>
      <c r="J20" s="22" t="s">
        <v>32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hidden="1" customHeight="1">
      <c r="A21" s="29"/>
      <c r="B21" s="30"/>
      <c r="C21" s="29"/>
      <c r="D21" s="29"/>
      <c r="E21" s="22" t="s">
        <v>33</v>
      </c>
      <c r="F21" s="29"/>
      <c r="G21" s="29"/>
      <c r="H21" s="29"/>
      <c r="I21" s="94" t="s">
        <v>28</v>
      </c>
      <c r="J21" s="22" t="s">
        <v>34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hidden="1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hidden="1" customHeight="1">
      <c r="A23" s="29"/>
      <c r="B23" s="30"/>
      <c r="C23" s="29"/>
      <c r="D23" s="24" t="s">
        <v>36</v>
      </c>
      <c r="E23" s="29"/>
      <c r="F23" s="29"/>
      <c r="G23" s="29"/>
      <c r="H23" s="29"/>
      <c r="I23" s="94" t="s">
        <v>26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hidden="1" customHeight="1">
      <c r="A24" s="29"/>
      <c r="B24" s="30"/>
      <c r="C24" s="29"/>
      <c r="D24" s="29"/>
      <c r="E24" s="22" t="s">
        <v>37</v>
      </c>
      <c r="F24" s="29"/>
      <c r="G24" s="29"/>
      <c r="H24" s="29"/>
      <c r="I24" s="94" t="s">
        <v>28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hidden="1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hidden="1" customHeight="1">
      <c r="A26" s="29"/>
      <c r="B26" s="30"/>
      <c r="C26" s="29"/>
      <c r="D26" s="24" t="s">
        <v>38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hidden="1" customHeight="1">
      <c r="A27" s="95"/>
      <c r="B27" s="96"/>
      <c r="C27" s="95"/>
      <c r="D27" s="95"/>
      <c r="E27" s="201" t="s">
        <v>1</v>
      </c>
      <c r="F27" s="201"/>
      <c r="G27" s="201"/>
      <c r="H27" s="201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hidden="1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hidden="1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hidden="1" customHeight="1">
      <c r="A30" s="29"/>
      <c r="B30" s="30"/>
      <c r="C30" s="29"/>
      <c r="D30" s="100" t="s">
        <v>39</v>
      </c>
      <c r="E30" s="29"/>
      <c r="F30" s="29"/>
      <c r="G30" s="29"/>
      <c r="H30" s="29"/>
      <c r="I30" s="93"/>
      <c r="J30" s="68">
        <f>ROUND(J120,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hidden="1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hidden="1" customHeight="1">
      <c r="A32" s="29"/>
      <c r="B32" s="30"/>
      <c r="C32" s="29"/>
      <c r="D32" s="29"/>
      <c r="E32" s="29"/>
      <c r="F32" s="33" t="s">
        <v>41</v>
      </c>
      <c r="G32" s="29"/>
      <c r="H32" s="29"/>
      <c r="I32" s="101" t="s">
        <v>40</v>
      </c>
      <c r="J32" s="33" t="s">
        <v>42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102" t="s">
        <v>43</v>
      </c>
      <c r="E33" s="24" t="s">
        <v>44</v>
      </c>
      <c r="F33" s="103">
        <f>ROUND((SUM(BE120:BE132)),  2)</f>
        <v>0</v>
      </c>
      <c r="G33" s="29"/>
      <c r="H33" s="29"/>
      <c r="I33" s="104">
        <v>0.21</v>
      </c>
      <c r="J33" s="103">
        <f>ROUND(((SUM(BE120:BE132))*I33),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4" t="s">
        <v>45</v>
      </c>
      <c r="F34" s="103">
        <f>ROUND((SUM(BF120:BF132)),  2)</f>
        <v>0</v>
      </c>
      <c r="G34" s="29"/>
      <c r="H34" s="29"/>
      <c r="I34" s="104">
        <v>0.15</v>
      </c>
      <c r="J34" s="103">
        <f>ROUND(((SUM(BF120:BF132))*I34),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46</v>
      </c>
      <c r="F35" s="103">
        <f>ROUND((SUM(BG120:BG132)),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47</v>
      </c>
      <c r="F36" s="103">
        <f>ROUND((SUM(BH120:BH132)),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48</v>
      </c>
      <c r="F37" s="103">
        <f>ROUND((SUM(BI120:BI132)),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hidden="1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hidden="1" customHeight="1">
      <c r="A39" s="29"/>
      <c r="B39" s="30"/>
      <c r="C39" s="105"/>
      <c r="D39" s="106" t="s">
        <v>49</v>
      </c>
      <c r="E39" s="57"/>
      <c r="F39" s="57"/>
      <c r="G39" s="107" t="s">
        <v>50</v>
      </c>
      <c r="H39" s="108" t="s">
        <v>51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hidden="1" customHeight="1">
      <c r="B41" s="17"/>
      <c r="I41" s="90"/>
      <c r="L41" s="17"/>
    </row>
    <row r="42" spans="1:31" s="1" customFormat="1" ht="14.45" hidden="1" customHeight="1">
      <c r="B42" s="17"/>
      <c r="I42" s="90"/>
      <c r="L42" s="17"/>
    </row>
    <row r="43" spans="1:31" s="1" customFormat="1" ht="14.45" hidden="1" customHeight="1">
      <c r="B43" s="17"/>
      <c r="I43" s="90"/>
      <c r="L43" s="17"/>
    </row>
    <row r="44" spans="1:31" s="1" customFormat="1" ht="14.45" hidden="1" customHeight="1">
      <c r="B44" s="17"/>
      <c r="I44" s="90"/>
      <c r="L44" s="17"/>
    </row>
    <row r="45" spans="1:31" s="1" customFormat="1" ht="14.45" hidden="1" customHeight="1">
      <c r="B45" s="17"/>
      <c r="I45" s="90"/>
      <c r="L45" s="17"/>
    </row>
    <row r="46" spans="1:31" s="1" customFormat="1" ht="14.45" hidden="1" customHeight="1">
      <c r="B46" s="17"/>
      <c r="I46" s="90"/>
      <c r="L46" s="17"/>
    </row>
    <row r="47" spans="1:31" s="1" customFormat="1" ht="14.45" hidden="1" customHeight="1">
      <c r="B47" s="17"/>
      <c r="I47" s="90"/>
      <c r="L47" s="17"/>
    </row>
    <row r="48" spans="1:31" s="1" customFormat="1" ht="14.45" hidden="1" customHeight="1">
      <c r="B48" s="17"/>
      <c r="I48" s="90"/>
      <c r="L48" s="17"/>
    </row>
    <row r="49" spans="1:31" s="1" customFormat="1" ht="14.45" hidden="1" customHeight="1">
      <c r="B49" s="17"/>
      <c r="I49" s="90"/>
      <c r="L49" s="17"/>
    </row>
    <row r="50" spans="1:31" s="2" customFormat="1" ht="14.45" hidden="1" customHeight="1">
      <c r="B50" s="39"/>
      <c r="D50" s="40" t="s">
        <v>52</v>
      </c>
      <c r="E50" s="41"/>
      <c r="F50" s="41"/>
      <c r="G50" s="40" t="s">
        <v>53</v>
      </c>
      <c r="H50" s="41"/>
      <c r="I50" s="112"/>
      <c r="J50" s="41"/>
      <c r="K50" s="41"/>
      <c r="L50" s="39"/>
    </row>
    <row r="51" spans="1:31" ht="11.25" hidden="1">
      <c r="B51" s="17"/>
      <c r="L51" s="17"/>
    </row>
    <row r="52" spans="1:31" ht="11.25" hidden="1">
      <c r="B52" s="17"/>
      <c r="L52" s="17"/>
    </row>
    <row r="53" spans="1:31" ht="11.25" hidden="1">
      <c r="B53" s="17"/>
      <c r="L53" s="17"/>
    </row>
    <row r="54" spans="1:31" ht="11.25" hidden="1">
      <c r="B54" s="17"/>
      <c r="L54" s="17"/>
    </row>
    <row r="55" spans="1:31" ht="11.25" hidden="1">
      <c r="B55" s="17"/>
      <c r="L55" s="17"/>
    </row>
    <row r="56" spans="1:31" ht="11.25" hidden="1">
      <c r="B56" s="17"/>
      <c r="L56" s="17"/>
    </row>
    <row r="57" spans="1:31" ht="11.25" hidden="1">
      <c r="B57" s="17"/>
      <c r="L57" s="17"/>
    </row>
    <row r="58" spans="1:31" ht="11.25" hidden="1">
      <c r="B58" s="17"/>
      <c r="L58" s="17"/>
    </row>
    <row r="59" spans="1:31" ht="11.25" hidden="1">
      <c r="B59" s="17"/>
      <c r="L59" s="17"/>
    </row>
    <row r="60" spans="1:31" ht="11.25" hidden="1">
      <c r="B60" s="17"/>
      <c r="L60" s="17"/>
    </row>
    <row r="61" spans="1:31" s="2" customFormat="1" ht="12.75" hidden="1">
      <c r="A61" s="29"/>
      <c r="B61" s="30"/>
      <c r="C61" s="29"/>
      <c r="D61" s="42" t="s">
        <v>54</v>
      </c>
      <c r="E61" s="32"/>
      <c r="F61" s="113" t="s">
        <v>55</v>
      </c>
      <c r="G61" s="42" t="s">
        <v>54</v>
      </c>
      <c r="H61" s="32"/>
      <c r="I61" s="114"/>
      <c r="J61" s="115" t="s">
        <v>55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 hidden="1">
      <c r="B62" s="17"/>
      <c r="L62" s="17"/>
    </row>
    <row r="63" spans="1:31" ht="11.25" hidden="1">
      <c r="B63" s="17"/>
      <c r="L63" s="17"/>
    </row>
    <row r="64" spans="1:31" ht="11.25" hidden="1">
      <c r="B64" s="17"/>
      <c r="L64" s="17"/>
    </row>
    <row r="65" spans="1:31" s="2" customFormat="1" ht="12.75" hidden="1">
      <c r="A65" s="29"/>
      <c r="B65" s="30"/>
      <c r="C65" s="29"/>
      <c r="D65" s="40" t="s">
        <v>56</v>
      </c>
      <c r="E65" s="43"/>
      <c r="F65" s="43"/>
      <c r="G65" s="40" t="s">
        <v>57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 hidden="1">
      <c r="B66" s="17"/>
      <c r="L66" s="17"/>
    </row>
    <row r="67" spans="1:31" ht="11.25" hidden="1">
      <c r="B67" s="17"/>
      <c r="L67" s="17"/>
    </row>
    <row r="68" spans="1:31" ht="11.25" hidden="1">
      <c r="B68" s="17"/>
      <c r="L68" s="17"/>
    </row>
    <row r="69" spans="1:31" ht="11.25" hidden="1">
      <c r="B69" s="17"/>
      <c r="L69" s="17"/>
    </row>
    <row r="70" spans="1:31" ht="11.25" hidden="1">
      <c r="B70" s="17"/>
      <c r="L70" s="17"/>
    </row>
    <row r="71" spans="1:31" ht="11.25" hidden="1">
      <c r="B71" s="17"/>
      <c r="L71" s="17"/>
    </row>
    <row r="72" spans="1:31" ht="11.25" hidden="1">
      <c r="B72" s="17"/>
      <c r="L72" s="17"/>
    </row>
    <row r="73" spans="1:31" ht="11.25" hidden="1">
      <c r="B73" s="17"/>
      <c r="L73" s="17"/>
    </row>
    <row r="74" spans="1:31" ht="11.25" hidden="1">
      <c r="B74" s="17"/>
      <c r="L74" s="17"/>
    </row>
    <row r="75" spans="1:31" ht="11.25" hidden="1">
      <c r="B75" s="17"/>
      <c r="L75" s="17"/>
    </row>
    <row r="76" spans="1:31" s="2" customFormat="1" ht="12.75" hidden="1">
      <c r="A76" s="29"/>
      <c r="B76" s="30"/>
      <c r="C76" s="29"/>
      <c r="D76" s="42" t="s">
        <v>54</v>
      </c>
      <c r="E76" s="32"/>
      <c r="F76" s="113" t="s">
        <v>55</v>
      </c>
      <c r="G76" s="42" t="s">
        <v>54</v>
      </c>
      <c r="H76" s="32"/>
      <c r="I76" s="114"/>
      <c r="J76" s="115" t="s">
        <v>55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hidden="1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hidden="1" customHeight="1">
      <c r="A82" s="29"/>
      <c r="B82" s="30"/>
      <c r="C82" s="18" t="s">
        <v>156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hidden="1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23" t="str">
        <f>E7</f>
        <v>Revitalizace polyfunkčního bytového domu- ul.Petra Křičky č.p.3106, 3373 - Ostrava</v>
      </c>
      <c r="F85" s="224"/>
      <c r="G85" s="224"/>
      <c r="H85" s="224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154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210" t="str">
        <f>E9</f>
        <v xml:space="preserve">0612 - Elektroinstalace _ NOUZOVÉ OSVĚTLENÍ - NEuznatelné náklady </v>
      </c>
      <c r="F87" s="225"/>
      <c r="G87" s="225"/>
      <c r="H87" s="225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hidden="1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21</v>
      </c>
      <c r="D89" s="29"/>
      <c r="E89" s="29"/>
      <c r="F89" s="22" t="str">
        <f>F12</f>
        <v>Ostrava</v>
      </c>
      <c r="G89" s="29"/>
      <c r="H89" s="29"/>
      <c r="I89" s="94" t="s">
        <v>23</v>
      </c>
      <c r="J89" s="52" t="str">
        <f>IF(J12="","",J12)</f>
        <v>6. 3. 2020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hidden="1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hidden="1" customHeight="1">
      <c r="A91" s="29"/>
      <c r="B91" s="30"/>
      <c r="C91" s="24" t="s">
        <v>25</v>
      </c>
      <c r="D91" s="29"/>
      <c r="E91" s="29"/>
      <c r="F91" s="22" t="str">
        <f>E15</f>
        <v xml:space="preserve"> </v>
      </c>
      <c r="G91" s="29"/>
      <c r="H91" s="29"/>
      <c r="I91" s="94" t="s">
        <v>31</v>
      </c>
      <c r="J91" s="27" t="str">
        <f>E21</f>
        <v>MS-projekce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hidden="1" customHeight="1">
      <c r="A92" s="29"/>
      <c r="B92" s="30"/>
      <c r="C92" s="24" t="s">
        <v>29</v>
      </c>
      <c r="D92" s="29"/>
      <c r="E92" s="29"/>
      <c r="F92" s="22" t="str">
        <f>IF(E18="","",E18)</f>
        <v>Vyplň údaj</v>
      </c>
      <c r="G92" s="29"/>
      <c r="H92" s="29"/>
      <c r="I92" s="94" t="s">
        <v>36</v>
      </c>
      <c r="J92" s="27" t="str">
        <f>E24</f>
        <v>Hořák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9" t="s">
        <v>157</v>
      </c>
      <c r="D94" s="105"/>
      <c r="E94" s="105"/>
      <c r="F94" s="105"/>
      <c r="G94" s="105"/>
      <c r="H94" s="105"/>
      <c r="I94" s="120"/>
      <c r="J94" s="121" t="s">
        <v>158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hidden="1" customHeight="1">
      <c r="A96" s="29"/>
      <c r="B96" s="30"/>
      <c r="C96" s="122" t="s">
        <v>159</v>
      </c>
      <c r="D96" s="29"/>
      <c r="E96" s="29"/>
      <c r="F96" s="29"/>
      <c r="G96" s="29"/>
      <c r="H96" s="29"/>
      <c r="I96" s="93"/>
      <c r="J96" s="68">
        <f>J120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160</v>
      </c>
    </row>
    <row r="97" spans="1:31" s="9" customFormat="1" ht="24.95" hidden="1" customHeight="1">
      <c r="B97" s="123"/>
      <c r="D97" s="124" t="s">
        <v>168</v>
      </c>
      <c r="E97" s="125"/>
      <c r="F97" s="125"/>
      <c r="G97" s="125"/>
      <c r="H97" s="125"/>
      <c r="I97" s="126"/>
      <c r="J97" s="127">
        <f>J121</f>
        <v>0</v>
      </c>
      <c r="L97" s="123"/>
    </row>
    <row r="98" spans="1:31" s="10" customFormat="1" ht="19.899999999999999" hidden="1" customHeight="1">
      <c r="B98" s="128"/>
      <c r="D98" s="129" t="s">
        <v>2335</v>
      </c>
      <c r="E98" s="130"/>
      <c r="F98" s="130"/>
      <c r="G98" s="130"/>
      <c r="H98" s="130"/>
      <c r="I98" s="131"/>
      <c r="J98" s="132">
        <f>J122</f>
        <v>0</v>
      </c>
      <c r="L98" s="128"/>
    </row>
    <row r="99" spans="1:31" s="10" customFormat="1" ht="19.899999999999999" hidden="1" customHeight="1">
      <c r="B99" s="128"/>
      <c r="D99" s="129" t="s">
        <v>2337</v>
      </c>
      <c r="E99" s="130"/>
      <c r="F99" s="130"/>
      <c r="G99" s="130"/>
      <c r="H99" s="130"/>
      <c r="I99" s="131"/>
      <c r="J99" s="132">
        <f>J127</f>
        <v>0</v>
      </c>
      <c r="L99" s="128"/>
    </row>
    <row r="100" spans="1:31" s="10" customFormat="1" ht="19.899999999999999" hidden="1" customHeight="1">
      <c r="B100" s="128"/>
      <c r="D100" s="129" t="s">
        <v>2340</v>
      </c>
      <c r="E100" s="130"/>
      <c r="F100" s="130"/>
      <c r="G100" s="130"/>
      <c r="H100" s="130"/>
      <c r="I100" s="131"/>
      <c r="J100" s="132">
        <f>J131</f>
        <v>0</v>
      </c>
      <c r="L100" s="128"/>
    </row>
    <row r="101" spans="1:31" s="2" customFormat="1" ht="21.75" hidden="1" customHeight="1">
      <c r="A101" s="29"/>
      <c r="B101" s="30"/>
      <c r="C101" s="29"/>
      <c r="D101" s="29"/>
      <c r="E101" s="29"/>
      <c r="F101" s="29"/>
      <c r="G101" s="29"/>
      <c r="H101" s="29"/>
      <c r="I101" s="93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31" s="2" customFormat="1" ht="6.95" hidden="1" customHeight="1">
      <c r="A102" s="29"/>
      <c r="B102" s="44"/>
      <c r="C102" s="45"/>
      <c r="D102" s="45"/>
      <c r="E102" s="45"/>
      <c r="F102" s="45"/>
      <c r="G102" s="45"/>
      <c r="H102" s="45"/>
      <c r="I102" s="117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ht="11.25" hidden="1"/>
    <row r="104" spans="1:31" ht="11.25" hidden="1"/>
    <row r="105" spans="1:31" ht="11.25" hidden="1"/>
    <row r="106" spans="1:31" s="2" customFormat="1" ht="6.95" customHeight="1">
      <c r="A106" s="29"/>
      <c r="B106" s="46"/>
      <c r="C106" s="47"/>
      <c r="D106" s="47"/>
      <c r="E106" s="47"/>
      <c r="F106" s="47"/>
      <c r="G106" s="47"/>
      <c r="H106" s="47"/>
      <c r="I106" s="118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24.95" customHeight="1">
      <c r="A107" s="29"/>
      <c r="B107" s="30"/>
      <c r="C107" s="18" t="s">
        <v>181</v>
      </c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16</v>
      </c>
      <c r="D109" s="29"/>
      <c r="E109" s="29"/>
      <c r="F109" s="29"/>
      <c r="G109" s="29"/>
      <c r="H109" s="29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23" t="str">
        <f>E7</f>
        <v>Revitalizace polyfunkčního bytového domu- ul.Petra Křičky č.p.3106, 3373 - Ostrava</v>
      </c>
      <c r="F110" s="224"/>
      <c r="G110" s="224"/>
      <c r="H110" s="224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154</v>
      </c>
      <c r="D111" s="29"/>
      <c r="E111" s="29"/>
      <c r="F111" s="29"/>
      <c r="G111" s="29"/>
      <c r="H111" s="29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10" t="str">
        <f>E9</f>
        <v xml:space="preserve">0612 - Elektroinstalace _ NOUZOVÉ OSVĚTLENÍ - NEuznatelné náklady </v>
      </c>
      <c r="F112" s="225"/>
      <c r="G112" s="225"/>
      <c r="H112" s="225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93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21</v>
      </c>
      <c r="D114" s="29"/>
      <c r="E114" s="29"/>
      <c r="F114" s="22" t="str">
        <f>F12</f>
        <v>Ostrava</v>
      </c>
      <c r="G114" s="29"/>
      <c r="H114" s="29"/>
      <c r="I114" s="94" t="s">
        <v>23</v>
      </c>
      <c r="J114" s="52" t="str">
        <f>IF(J12="","",J12)</f>
        <v>6. 3. 2020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93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25</v>
      </c>
      <c r="D116" s="29"/>
      <c r="E116" s="29"/>
      <c r="F116" s="22" t="str">
        <f>E15</f>
        <v xml:space="preserve"> </v>
      </c>
      <c r="G116" s="29"/>
      <c r="H116" s="29"/>
      <c r="I116" s="94" t="s">
        <v>31</v>
      </c>
      <c r="J116" s="27" t="str">
        <f>E21</f>
        <v>MS-projekce s.r.o.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>
      <c r="A117" s="29"/>
      <c r="B117" s="30"/>
      <c r="C117" s="24" t="s">
        <v>29</v>
      </c>
      <c r="D117" s="29"/>
      <c r="E117" s="29"/>
      <c r="F117" s="22" t="str">
        <f>IF(E18="","",E18)</f>
        <v>Vyplň údaj</v>
      </c>
      <c r="G117" s="29"/>
      <c r="H117" s="29"/>
      <c r="I117" s="94" t="s">
        <v>36</v>
      </c>
      <c r="J117" s="27" t="str">
        <f>E24</f>
        <v>Hořák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0.35" customHeight="1">
      <c r="A118" s="29"/>
      <c r="B118" s="30"/>
      <c r="C118" s="29"/>
      <c r="D118" s="29"/>
      <c r="E118" s="29"/>
      <c r="F118" s="29"/>
      <c r="G118" s="29"/>
      <c r="H118" s="29"/>
      <c r="I118" s="93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11" customFormat="1" ht="29.25" customHeight="1">
      <c r="A119" s="133"/>
      <c r="B119" s="134"/>
      <c r="C119" s="135" t="s">
        <v>182</v>
      </c>
      <c r="D119" s="136" t="s">
        <v>64</v>
      </c>
      <c r="E119" s="136" t="s">
        <v>60</v>
      </c>
      <c r="F119" s="136" t="s">
        <v>61</v>
      </c>
      <c r="G119" s="136" t="s">
        <v>183</v>
      </c>
      <c r="H119" s="136" t="s">
        <v>184</v>
      </c>
      <c r="I119" s="137" t="s">
        <v>185</v>
      </c>
      <c r="J119" s="138" t="s">
        <v>158</v>
      </c>
      <c r="K119" s="139" t="s">
        <v>186</v>
      </c>
      <c r="L119" s="140"/>
      <c r="M119" s="59" t="s">
        <v>1</v>
      </c>
      <c r="N119" s="60" t="s">
        <v>43</v>
      </c>
      <c r="O119" s="60" t="s">
        <v>187</v>
      </c>
      <c r="P119" s="60" t="s">
        <v>188</v>
      </c>
      <c r="Q119" s="60" t="s">
        <v>189</v>
      </c>
      <c r="R119" s="60" t="s">
        <v>190</v>
      </c>
      <c r="S119" s="60" t="s">
        <v>191</v>
      </c>
      <c r="T119" s="61" t="s">
        <v>192</v>
      </c>
      <c r="U119" s="133"/>
      <c r="V119" s="133"/>
      <c r="W119" s="133"/>
      <c r="X119" s="133"/>
      <c r="Y119" s="133"/>
      <c r="Z119" s="133"/>
      <c r="AA119" s="133"/>
      <c r="AB119" s="133"/>
      <c r="AC119" s="133"/>
      <c r="AD119" s="133"/>
      <c r="AE119" s="133"/>
    </row>
    <row r="120" spans="1:65" s="2" customFormat="1" ht="22.9" customHeight="1">
      <c r="A120" s="29"/>
      <c r="B120" s="30"/>
      <c r="C120" s="66" t="s">
        <v>193</v>
      </c>
      <c r="D120" s="29"/>
      <c r="E120" s="29"/>
      <c r="F120" s="29"/>
      <c r="G120" s="29"/>
      <c r="H120" s="29"/>
      <c r="I120" s="93"/>
      <c r="J120" s="141">
        <f>BK120</f>
        <v>0</v>
      </c>
      <c r="K120" s="29"/>
      <c r="L120" s="30"/>
      <c r="M120" s="62"/>
      <c r="N120" s="53"/>
      <c r="O120" s="63"/>
      <c r="P120" s="142">
        <f>P121</f>
        <v>0</v>
      </c>
      <c r="Q120" s="63"/>
      <c r="R120" s="142">
        <f>R121</f>
        <v>0</v>
      </c>
      <c r="S120" s="63"/>
      <c r="T120" s="143">
        <f>T121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78</v>
      </c>
      <c r="AU120" s="14" t="s">
        <v>160</v>
      </c>
      <c r="BK120" s="144">
        <f>BK121</f>
        <v>0</v>
      </c>
    </row>
    <row r="121" spans="1:65" s="12" customFormat="1" ht="25.9" customHeight="1">
      <c r="B121" s="145"/>
      <c r="D121" s="146" t="s">
        <v>78</v>
      </c>
      <c r="E121" s="147" t="s">
        <v>776</v>
      </c>
      <c r="F121" s="147" t="s">
        <v>777</v>
      </c>
      <c r="I121" s="148"/>
      <c r="J121" s="149">
        <f>BK121</f>
        <v>0</v>
      </c>
      <c r="L121" s="145"/>
      <c r="M121" s="150"/>
      <c r="N121" s="151"/>
      <c r="O121" s="151"/>
      <c r="P121" s="152">
        <f>P122+P127+P131</f>
        <v>0</v>
      </c>
      <c r="Q121" s="151"/>
      <c r="R121" s="152">
        <f>R122+R127+R131</f>
        <v>0</v>
      </c>
      <c r="S121" s="151"/>
      <c r="T121" s="153">
        <f>T122+T127+T131</f>
        <v>0</v>
      </c>
      <c r="AR121" s="146" t="s">
        <v>204</v>
      </c>
      <c r="AT121" s="154" t="s">
        <v>78</v>
      </c>
      <c r="AU121" s="154" t="s">
        <v>79</v>
      </c>
      <c r="AY121" s="146" t="s">
        <v>196</v>
      </c>
      <c r="BK121" s="155">
        <f>BK122+BK127+BK131</f>
        <v>0</v>
      </c>
    </row>
    <row r="122" spans="1:65" s="12" customFormat="1" ht="22.9" customHeight="1">
      <c r="B122" s="145"/>
      <c r="D122" s="146" t="s">
        <v>78</v>
      </c>
      <c r="E122" s="156" t="s">
        <v>2349</v>
      </c>
      <c r="F122" s="156" t="s">
        <v>2350</v>
      </c>
      <c r="I122" s="148"/>
      <c r="J122" s="157">
        <f>BK122</f>
        <v>0</v>
      </c>
      <c r="L122" s="145"/>
      <c r="M122" s="150"/>
      <c r="N122" s="151"/>
      <c r="O122" s="151"/>
      <c r="P122" s="152">
        <f>SUM(P123:P126)</f>
        <v>0</v>
      </c>
      <c r="Q122" s="151"/>
      <c r="R122" s="152">
        <f>SUM(R123:R126)</f>
        <v>0</v>
      </c>
      <c r="S122" s="151"/>
      <c r="T122" s="153">
        <f>SUM(T123:T126)</f>
        <v>0</v>
      </c>
      <c r="AR122" s="146" t="s">
        <v>204</v>
      </c>
      <c r="AT122" s="154" t="s">
        <v>78</v>
      </c>
      <c r="AU122" s="154" t="s">
        <v>87</v>
      </c>
      <c r="AY122" s="146" t="s">
        <v>196</v>
      </c>
      <c r="BK122" s="155">
        <f>SUM(BK123:BK126)</f>
        <v>0</v>
      </c>
    </row>
    <row r="123" spans="1:65" s="2" customFormat="1" ht="16.5" customHeight="1">
      <c r="A123" s="29"/>
      <c r="B123" s="158"/>
      <c r="C123" s="173" t="s">
        <v>87</v>
      </c>
      <c r="D123" s="173" t="s">
        <v>214</v>
      </c>
      <c r="E123" s="174" t="s">
        <v>2351</v>
      </c>
      <c r="F123" s="175" t="s">
        <v>2352</v>
      </c>
      <c r="G123" s="176" t="s">
        <v>2292</v>
      </c>
      <c r="H123" s="177">
        <v>56</v>
      </c>
      <c r="I123" s="178"/>
      <c r="J123" s="179">
        <f>ROUND(I123*H123,2)</f>
        <v>0</v>
      </c>
      <c r="K123" s="180"/>
      <c r="L123" s="181"/>
      <c r="M123" s="182" t="s">
        <v>1</v>
      </c>
      <c r="N123" s="183" t="s">
        <v>45</v>
      </c>
      <c r="O123" s="55"/>
      <c r="P123" s="169">
        <f>O123*H123</f>
        <v>0</v>
      </c>
      <c r="Q123" s="169">
        <v>0</v>
      </c>
      <c r="R123" s="169">
        <f>Q123*H123</f>
        <v>0</v>
      </c>
      <c r="S123" s="169">
        <v>0</v>
      </c>
      <c r="T123" s="170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71" t="s">
        <v>320</v>
      </c>
      <c r="AT123" s="171" t="s">
        <v>214</v>
      </c>
      <c r="AU123" s="171" t="s">
        <v>204</v>
      </c>
      <c r="AY123" s="14" t="s">
        <v>196</v>
      </c>
      <c r="BE123" s="172">
        <f>IF(N123="základní",J123,0)</f>
        <v>0</v>
      </c>
      <c r="BF123" s="172">
        <f>IF(N123="snížená",J123,0)</f>
        <v>0</v>
      </c>
      <c r="BG123" s="172">
        <f>IF(N123="zákl. přenesená",J123,0)</f>
        <v>0</v>
      </c>
      <c r="BH123" s="172">
        <f>IF(N123="sníž. přenesená",J123,0)</f>
        <v>0</v>
      </c>
      <c r="BI123" s="172">
        <f>IF(N123="nulová",J123,0)</f>
        <v>0</v>
      </c>
      <c r="BJ123" s="14" t="s">
        <v>204</v>
      </c>
      <c r="BK123" s="172">
        <f>ROUND(I123*H123,2)</f>
        <v>0</v>
      </c>
      <c r="BL123" s="14" t="s">
        <v>265</v>
      </c>
      <c r="BM123" s="171" t="s">
        <v>2507</v>
      </c>
    </row>
    <row r="124" spans="1:65" s="2" customFormat="1" ht="16.5" customHeight="1">
      <c r="A124" s="29"/>
      <c r="B124" s="158"/>
      <c r="C124" s="173" t="s">
        <v>204</v>
      </c>
      <c r="D124" s="173" t="s">
        <v>214</v>
      </c>
      <c r="E124" s="174" t="s">
        <v>2508</v>
      </c>
      <c r="F124" s="175" t="s">
        <v>2509</v>
      </c>
      <c r="G124" s="176" t="s">
        <v>2292</v>
      </c>
      <c r="H124" s="177">
        <v>48</v>
      </c>
      <c r="I124" s="178"/>
      <c r="J124" s="179">
        <f>ROUND(I124*H124,2)</f>
        <v>0</v>
      </c>
      <c r="K124" s="180"/>
      <c r="L124" s="181"/>
      <c r="M124" s="182" t="s">
        <v>1</v>
      </c>
      <c r="N124" s="183" t="s">
        <v>45</v>
      </c>
      <c r="O124" s="55"/>
      <c r="P124" s="169">
        <f>O124*H124</f>
        <v>0</v>
      </c>
      <c r="Q124" s="169">
        <v>0</v>
      </c>
      <c r="R124" s="169">
        <f>Q124*H124</f>
        <v>0</v>
      </c>
      <c r="S124" s="169">
        <v>0</v>
      </c>
      <c r="T124" s="170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71" t="s">
        <v>320</v>
      </c>
      <c r="AT124" s="171" t="s">
        <v>214</v>
      </c>
      <c r="AU124" s="171" t="s">
        <v>204</v>
      </c>
      <c r="AY124" s="14" t="s">
        <v>196</v>
      </c>
      <c r="BE124" s="172">
        <f>IF(N124="základní",J124,0)</f>
        <v>0</v>
      </c>
      <c r="BF124" s="172">
        <f>IF(N124="snížená",J124,0)</f>
        <v>0</v>
      </c>
      <c r="BG124" s="172">
        <f>IF(N124="zákl. přenesená",J124,0)</f>
        <v>0</v>
      </c>
      <c r="BH124" s="172">
        <f>IF(N124="sníž. přenesená",J124,0)</f>
        <v>0</v>
      </c>
      <c r="BI124" s="172">
        <f>IF(N124="nulová",J124,0)</f>
        <v>0</v>
      </c>
      <c r="BJ124" s="14" t="s">
        <v>204</v>
      </c>
      <c r="BK124" s="172">
        <f>ROUND(I124*H124,2)</f>
        <v>0</v>
      </c>
      <c r="BL124" s="14" t="s">
        <v>265</v>
      </c>
      <c r="BM124" s="171" t="s">
        <v>2510</v>
      </c>
    </row>
    <row r="125" spans="1:65" s="2" customFormat="1" ht="16.5" customHeight="1">
      <c r="A125" s="29"/>
      <c r="B125" s="158"/>
      <c r="C125" s="173" t="s">
        <v>197</v>
      </c>
      <c r="D125" s="173" t="s">
        <v>214</v>
      </c>
      <c r="E125" s="174" t="s">
        <v>2360</v>
      </c>
      <c r="F125" s="175" t="s">
        <v>2361</v>
      </c>
      <c r="G125" s="176" t="s">
        <v>222</v>
      </c>
      <c r="H125" s="177">
        <v>60</v>
      </c>
      <c r="I125" s="178"/>
      <c r="J125" s="179">
        <f>ROUND(I125*H125,2)</f>
        <v>0</v>
      </c>
      <c r="K125" s="180"/>
      <c r="L125" s="181"/>
      <c r="M125" s="182" t="s">
        <v>1</v>
      </c>
      <c r="N125" s="183" t="s">
        <v>45</v>
      </c>
      <c r="O125" s="55"/>
      <c r="P125" s="169">
        <f>O125*H125</f>
        <v>0</v>
      </c>
      <c r="Q125" s="169">
        <v>0</v>
      </c>
      <c r="R125" s="169">
        <f>Q125*H125</f>
        <v>0</v>
      </c>
      <c r="S125" s="169">
        <v>0</v>
      </c>
      <c r="T125" s="170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1" t="s">
        <v>320</v>
      </c>
      <c r="AT125" s="171" t="s">
        <v>214</v>
      </c>
      <c r="AU125" s="171" t="s">
        <v>204</v>
      </c>
      <c r="AY125" s="14" t="s">
        <v>196</v>
      </c>
      <c r="BE125" s="172">
        <f>IF(N125="základní",J125,0)</f>
        <v>0</v>
      </c>
      <c r="BF125" s="172">
        <f>IF(N125="snížená",J125,0)</f>
        <v>0</v>
      </c>
      <c r="BG125" s="172">
        <f>IF(N125="zákl. přenesená",J125,0)</f>
        <v>0</v>
      </c>
      <c r="BH125" s="172">
        <f>IF(N125="sníž. přenesená",J125,0)</f>
        <v>0</v>
      </c>
      <c r="BI125" s="172">
        <f>IF(N125="nulová",J125,0)</f>
        <v>0</v>
      </c>
      <c r="BJ125" s="14" t="s">
        <v>204</v>
      </c>
      <c r="BK125" s="172">
        <f>ROUND(I125*H125,2)</f>
        <v>0</v>
      </c>
      <c r="BL125" s="14" t="s">
        <v>265</v>
      </c>
      <c r="BM125" s="171" t="s">
        <v>2511</v>
      </c>
    </row>
    <row r="126" spans="1:65" s="2" customFormat="1" ht="16.5" customHeight="1">
      <c r="A126" s="29"/>
      <c r="B126" s="158"/>
      <c r="C126" s="173" t="s">
        <v>203</v>
      </c>
      <c r="D126" s="173" t="s">
        <v>214</v>
      </c>
      <c r="E126" s="174" t="s">
        <v>2372</v>
      </c>
      <c r="F126" s="175" t="s">
        <v>2373</v>
      </c>
      <c r="G126" s="176" t="s">
        <v>1231</v>
      </c>
      <c r="H126" s="177">
        <v>15</v>
      </c>
      <c r="I126" s="178"/>
      <c r="J126" s="179">
        <f>ROUND(I126*H126,2)</f>
        <v>0</v>
      </c>
      <c r="K126" s="180"/>
      <c r="L126" s="181"/>
      <c r="M126" s="182" t="s">
        <v>1</v>
      </c>
      <c r="N126" s="183" t="s">
        <v>45</v>
      </c>
      <c r="O126" s="55"/>
      <c r="P126" s="169">
        <f>O126*H126</f>
        <v>0</v>
      </c>
      <c r="Q126" s="169">
        <v>0</v>
      </c>
      <c r="R126" s="169">
        <f>Q126*H126</f>
        <v>0</v>
      </c>
      <c r="S126" s="169">
        <v>0</v>
      </c>
      <c r="T126" s="170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71" t="s">
        <v>320</v>
      </c>
      <c r="AT126" s="171" t="s">
        <v>214</v>
      </c>
      <c r="AU126" s="171" t="s">
        <v>204</v>
      </c>
      <c r="AY126" s="14" t="s">
        <v>196</v>
      </c>
      <c r="BE126" s="172">
        <f>IF(N126="základní",J126,0)</f>
        <v>0</v>
      </c>
      <c r="BF126" s="172">
        <f>IF(N126="snížená",J126,0)</f>
        <v>0</v>
      </c>
      <c r="BG126" s="172">
        <f>IF(N126="zákl. přenesená",J126,0)</f>
        <v>0</v>
      </c>
      <c r="BH126" s="172">
        <f>IF(N126="sníž. přenesená",J126,0)</f>
        <v>0</v>
      </c>
      <c r="BI126" s="172">
        <f>IF(N126="nulová",J126,0)</f>
        <v>0</v>
      </c>
      <c r="BJ126" s="14" t="s">
        <v>204</v>
      </c>
      <c r="BK126" s="172">
        <f>ROUND(I126*H126,2)</f>
        <v>0</v>
      </c>
      <c r="BL126" s="14" t="s">
        <v>265</v>
      </c>
      <c r="BM126" s="171" t="s">
        <v>2512</v>
      </c>
    </row>
    <row r="127" spans="1:65" s="12" customFormat="1" ht="22.9" customHeight="1">
      <c r="B127" s="145"/>
      <c r="D127" s="146" t="s">
        <v>78</v>
      </c>
      <c r="E127" s="156" t="s">
        <v>2425</v>
      </c>
      <c r="F127" s="156" t="s">
        <v>2426</v>
      </c>
      <c r="I127" s="148"/>
      <c r="J127" s="157">
        <f>BK127</f>
        <v>0</v>
      </c>
      <c r="L127" s="145"/>
      <c r="M127" s="150"/>
      <c r="N127" s="151"/>
      <c r="O127" s="151"/>
      <c r="P127" s="152">
        <f>SUM(P128:P130)</f>
        <v>0</v>
      </c>
      <c r="Q127" s="151"/>
      <c r="R127" s="152">
        <f>SUM(R128:R130)</f>
        <v>0</v>
      </c>
      <c r="S127" s="151"/>
      <c r="T127" s="153">
        <f>SUM(T128:T130)</f>
        <v>0</v>
      </c>
      <c r="AR127" s="146" t="s">
        <v>204</v>
      </c>
      <c r="AT127" s="154" t="s">
        <v>78</v>
      </c>
      <c r="AU127" s="154" t="s">
        <v>87</v>
      </c>
      <c r="AY127" s="146" t="s">
        <v>196</v>
      </c>
      <c r="BK127" s="155">
        <f>SUM(BK128:BK130)</f>
        <v>0</v>
      </c>
    </row>
    <row r="128" spans="1:65" s="2" customFormat="1" ht="16.5" customHeight="1">
      <c r="A128" s="29"/>
      <c r="B128" s="158"/>
      <c r="C128" s="159" t="s">
        <v>219</v>
      </c>
      <c r="D128" s="159" t="s">
        <v>199</v>
      </c>
      <c r="E128" s="160" t="s">
        <v>2431</v>
      </c>
      <c r="F128" s="161" t="s">
        <v>2352</v>
      </c>
      <c r="G128" s="162" t="s">
        <v>2292</v>
      </c>
      <c r="H128" s="163">
        <v>56</v>
      </c>
      <c r="I128" s="164"/>
      <c r="J128" s="165">
        <f>ROUND(I128*H128,2)</f>
        <v>0</v>
      </c>
      <c r="K128" s="166"/>
      <c r="L128" s="30"/>
      <c r="M128" s="167" t="s">
        <v>1</v>
      </c>
      <c r="N128" s="168" t="s">
        <v>45</v>
      </c>
      <c r="O128" s="55"/>
      <c r="P128" s="169">
        <f>O128*H128</f>
        <v>0</v>
      </c>
      <c r="Q128" s="169">
        <v>0</v>
      </c>
      <c r="R128" s="169">
        <f>Q128*H128</f>
        <v>0</v>
      </c>
      <c r="S128" s="169">
        <v>0</v>
      </c>
      <c r="T128" s="170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71" t="s">
        <v>265</v>
      </c>
      <c r="AT128" s="171" t="s">
        <v>199</v>
      </c>
      <c r="AU128" s="171" t="s">
        <v>204</v>
      </c>
      <c r="AY128" s="14" t="s">
        <v>196</v>
      </c>
      <c r="BE128" s="172">
        <f>IF(N128="základní",J128,0)</f>
        <v>0</v>
      </c>
      <c r="BF128" s="172">
        <f>IF(N128="snížená",J128,0)</f>
        <v>0</v>
      </c>
      <c r="BG128" s="172">
        <f>IF(N128="zákl. přenesená",J128,0)</f>
        <v>0</v>
      </c>
      <c r="BH128" s="172">
        <f>IF(N128="sníž. přenesená",J128,0)</f>
        <v>0</v>
      </c>
      <c r="BI128" s="172">
        <f>IF(N128="nulová",J128,0)</f>
        <v>0</v>
      </c>
      <c r="BJ128" s="14" t="s">
        <v>204</v>
      </c>
      <c r="BK128" s="172">
        <f>ROUND(I128*H128,2)</f>
        <v>0</v>
      </c>
      <c r="BL128" s="14" t="s">
        <v>265</v>
      </c>
      <c r="BM128" s="171" t="s">
        <v>2513</v>
      </c>
    </row>
    <row r="129" spans="1:65" s="2" customFormat="1" ht="16.5" customHeight="1">
      <c r="A129" s="29"/>
      <c r="B129" s="158"/>
      <c r="C129" s="159" t="s">
        <v>228</v>
      </c>
      <c r="D129" s="159" t="s">
        <v>199</v>
      </c>
      <c r="E129" s="160" t="s">
        <v>2437</v>
      </c>
      <c r="F129" s="161" t="s">
        <v>2361</v>
      </c>
      <c r="G129" s="162" t="s">
        <v>222</v>
      </c>
      <c r="H129" s="163">
        <v>60</v>
      </c>
      <c r="I129" s="164"/>
      <c r="J129" s="165">
        <f>ROUND(I129*H129,2)</f>
        <v>0</v>
      </c>
      <c r="K129" s="166"/>
      <c r="L129" s="30"/>
      <c r="M129" s="167" t="s">
        <v>1</v>
      </c>
      <c r="N129" s="168" t="s">
        <v>45</v>
      </c>
      <c r="O129" s="55"/>
      <c r="P129" s="169">
        <f>O129*H129</f>
        <v>0</v>
      </c>
      <c r="Q129" s="169">
        <v>0</v>
      </c>
      <c r="R129" s="169">
        <f>Q129*H129</f>
        <v>0</v>
      </c>
      <c r="S129" s="169">
        <v>0</v>
      </c>
      <c r="T129" s="170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1" t="s">
        <v>265</v>
      </c>
      <c r="AT129" s="171" t="s">
        <v>199</v>
      </c>
      <c r="AU129" s="171" t="s">
        <v>204</v>
      </c>
      <c r="AY129" s="14" t="s">
        <v>196</v>
      </c>
      <c r="BE129" s="172">
        <f>IF(N129="základní",J129,0)</f>
        <v>0</v>
      </c>
      <c r="BF129" s="172">
        <f>IF(N129="snížená",J129,0)</f>
        <v>0</v>
      </c>
      <c r="BG129" s="172">
        <f>IF(N129="zákl. přenesená",J129,0)</f>
        <v>0</v>
      </c>
      <c r="BH129" s="172">
        <f>IF(N129="sníž. přenesená",J129,0)</f>
        <v>0</v>
      </c>
      <c r="BI129" s="172">
        <f>IF(N129="nulová",J129,0)</f>
        <v>0</v>
      </c>
      <c r="BJ129" s="14" t="s">
        <v>204</v>
      </c>
      <c r="BK129" s="172">
        <f>ROUND(I129*H129,2)</f>
        <v>0</v>
      </c>
      <c r="BL129" s="14" t="s">
        <v>265</v>
      </c>
      <c r="BM129" s="171" t="s">
        <v>2514</v>
      </c>
    </row>
    <row r="130" spans="1:65" s="2" customFormat="1" ht="16.5" customHeight="1">
      <c r="A130" s="29"/>
      <c r="B130" s="158"/>
      <c r="C130" s="159" t="s">
        <v>224</v>
      </c>
      <c r="D130" s="159" t="s">
        <v>199</v>
      </c>
      <c r="E130" s="160" t="s">
        <v>2515</v>
      </c>
      <c r="F130" s="161" t="s">
        <v>2509</v>
      </c>
      <c r="G130" s="162" t="s">
        <v>2292</v>
      </c>
      <c r="H130" s="163">
        <v>48</v>
      </c>
      <c r="I130" s="164"/>
      <c r="J130" s="165">
        <f>ROUND(I130*H130,2)</f>
        <v>0</v>
      </c>
      <c r="K130" s="166"/>
      <c r="L130" s="30"/>
      <c r="M130" s="167" t="s">
        <v>1</v>
      </c>
      <c r="N130" s="168" t="s">
        <v>45</v>
      </c>
      <c r="O130" s="55"/>
      <c r="P130" s="169">
        <f>O130*H130</f>
        <v>0</v>
      </c>
      <c r="Q130" s="169">
        <v>0</v>
      </c>
      <c r="R130" s="169">
        <f>Q130*H130</f>
        <v>0</v>
      </c>
      <c r="S130" s="169">
        <v>0</v>
      </c>
      <c r="T130" s="170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1" t="s">
        <v>265</v>
      </c>
      <c r="AT130" s="171" t="s">
        <v>199</v>
      </c>
      <c r="AU130" s="171" t="s">
        <v>204</v>
      </c>
      <c r="AY130" s="14" t="s">
        <v>196</v>
      </c>
      <c r="BE130" s="172">
        <f>IF(N130="základní",J130,0)</f>
        <v>0</v>
      </c>
      <c r="BF130" s="172">
        <f>IF(N130="snížená",J130,0)</f>
        <v>0</v>
      </c>
      <c r="BG130" s="172">
        <f>IF(N130="zákl. přenesená",J130,0)</f>
        <v>0</v>
      </c>
      <c r="BH130" s="172">
        <f>IF(N130="sníž. přenesená",J130,0)</f>
        <v>0</v>
      </c>
      <c r="BI130" s="172">
        <f>IF(N130="nulová",J130,0)</f>
        <v>0</v>
      </c>
      <c r="BJ130" s="14" t="s">
        <v>204</v>
      </c>
      <c r="BK130" s="172">
        <f>ROUND(I130*H130,2)</f>
        <v>0</v>
      </c>
      <c r="BL130" s="14" t="s">
        <v>265</v>
      </c>
      <c r="BM130" s="171" t="s">
        <v>2516</v>
      </c>
    </row>
    <row r="131" spans="1:65" s="12" customFormat="1" ht="22.9" customHeight="1">
      <c r="B131" s="145"/>
      <c r="D131" s="146" t="s">
        <v>78</v>
      </c>
      <c r="E131" s="156" t="s">
        <v>2499</v>
      </c>
      <c r="F131" s="156" t="s">
        <v>2500</v>
      </c>
      <c r="I131" s="148"/>
      <c r="J131" s="157">
        <f>BK131</f>
        <v>0</v>
      </c>
      <c r="L131" s="145"/>
      <c r="M131" s="150"/>
      <c r="N131" s="151"/>
      <c r="O131" s="151"/>
      <c r="P131" s="152">
        <f>P132</f>
        <v>0</v>
      </c>
      <c r="Q131" s="151"/>
      <c r="R131" s="152">
        <f>R132</f>
        <v>0</v>
      </c>
      <c r="S131" s="151"/>
      <c r="T131" s="153">
        <f>T132</f>
        <v>0</v>
      </c>
      <c r="AR131" s="146" t="s">
        <v>203</v>
      </c>
      <c r="AT131" s="154" t="s">
        <v>78</v>
      </c>
      <c r="AU131" s="154" t="s">
        <v>87</v>
      </c>
      <c r="AY131" s="146" t="s">
        <v>196</v>
      </c>
      <c r="BK131" s="155">
        <f>BK132</f>
        <v>0</v>
      </c>
    </row>
    <row r="132" spans="1:65" s="2" customFormat="1" ht="16.5" customHeight="1">
      <c r="A132" s="29"/>
      <c r="B132" s="158"/>
      <c r="C132" s="159" t="s">
        <v>217</v>
      </c>
      <c r="D132" s="159" t="s">
        <v>199</v>
      </c>
      <c r="E132" s="160" t="s">
        <v>2501</v>
      </c>
      <c r="F132" s="161" t="s">
        <v>2502</v>
      </c>
      <c r="G132" s="162" t="s">
        <v>2503</v>
      </c>
      <c r="H132" s="163">
        <v>1</v>
      </c>
      <c r="I132" s="164"/>
      <c r="J132" s="165">
        <f>ROUND(I132*H132,2)</f>
        <v>0</v>
      </c>
      <c r="K132" s="166"/>
      <c r="L132" s="30"/>
      <c r="M132" s="184" t="s">
        <v>1</v>
      </c>
      <c r="N132" s="185" t="s">
        <v>45</v>
      </c>
      <c r="O132" s="186"/>
      <c r="P132" s="187">
        <f>O132*H132</f>
        <v>0</v>
      </c>
      <c r="Q132" s="187">
        <v>0</v>
      </c>
      <c r="R132" s="187">
        <f>Q132*H132</f>
        <v>0</v>
      </c>
      <c r="S132" s="187">
        <v>0</v>
      </c>
      <c r="T132" s="18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1" t="s">
        <v>2504</v>
      </c>
      <c r="AT132" s="171" t="s">
        <v>199</v>
      </c>
      <c r="AU132" s="171" t="s">
        <v>204</v>
      </c>
      <c r="AY132" s="14" t="s">
        <v>196</v>
      </c>
      <c r="BE132" s="172">
        <f>IF(N132="základní",J132,0)</f>
        <v>0</v>
      </c>
      <c r="BF132" s="172">
        <f>IF(N132="snížená",J132,0)</f>
        <v>0</v>
      </c>
      <c r="BG132" s="172">
        <f>IF(N132="zákl. přenesená",J132,0)</f>
        <v>0</v>
      </c>
      <c r="BH132" s="172">
        <f>IF(N132="sníž. přenesená",J132,0)</f>
        <v>0</v>
      </c>
      <c r="BI132" s="172">
        <f>IF(N132="nulová",J132,0)</f>
        <v>0</v>
      </c>
      <c r="BJ132" s="14" t="s">
        <v>204</v>
      </c>
      <c r="BK132" s="172">
        <f>ROUND(I132*H132,2)</f>
        <v>0</v>
      </c>
      <c r="BL132" s="14" t="s">
        <v>2504</v>
      </c>
      <c r="BM132" s="171" t="s">
        <v>2517</v>
      </c>
    </row>
    <row r="133" spans="1:65" s="2" customFormat="1" ht="6.95" customHeight="1">
      <c r="A133" s="29"/>
      <c r="B133" s="44"/>
      <c r="C133" s="45"/>
      <c r="D133" s="45"/>
      <c r="E133" s="45"/>
      <c r="F133" s="45"/>
      <c r="G133" s="45"/>
      <c r="H133" s="45"/>
      <c r="I133" s="117"/>
      <c r="J133" s="45"/>
      <c r="K133" s="45"/>
      <c r="L133" s="30"/>
      <c r="M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</sheetData>
  <autoFilter ref="C119:K132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08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4" t="s">
        <v>106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87</v>
      </c>
    </row>
    <row r="4" spans="1:46" s="1" customFormat="1" ht="24.95" hidden="1" customHeight="1">
      <c r="B4" s="17"/>
      <c r="D4" s="18" t="s">
        <v>153</v>
      </c>
      <c r="I4" s="90"/>
      <c r="L4" s="17"/>
      <c r="M4" s="92" t="s">
        <v>10</v>
      </c>
      <c r="AT4" s="14" t="s">
        <v>3</v>
      </c>
    </row>
    <row r="5" spans="1:46" s="1" customFormat="1" ht="6.95" hidden="1" customHeight="1">
      <c r="B5" s="17"/>
      <c r="I5" s="90"/>
      <c r="L5" s="17"/>
    </row>
    <row r="6" spans="1:46" s="1" customFormat="1" ht="12" hidden="1" customHeight="1">
      <c r="B6" s="17"/>
      <c r="D6" s="24" t="s">
        <v>16</v>
      </c>
      <c r="I6" s="90"/>
      <c r="L6" s="17"/>
    </row>
    <row r="7" spans="1:46" s="1" customFormat="1" ht="16.5" hidden="1" customHeight="1">
      <c r="B7" s="17"/>
      <c r="E7" s="223" t="str">
        <f>'Rekapitulace stavby'!K6</f>
        <v>Revitalizace polyfunkčního bytového domu- ul.Petra Křičky č.p.3106, 3373 - Ostrava</v>
      </c>
      <c r="F7" s="224"/>
      <c r="G7" s="224"/>
      <c r="H7" s="224"/>
      <c r="I7" s="90"/>
      <c r="L7" s="17"/>
    </row>
    <row r="8" spans="1:46" s="2" customFormat="1" ht="12" hidden="1" customHeight="1">
      <c r="A8" s="29"/>
      <c r="B8" s="30"/>
      <c r="C8" s="29"/>
      <c r="D8" s="24" t="s">
        <v>154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hidden="1" customHeight="1">
      <c r="A9" s="29"/>
      <c r="B9" s="30"/>
      <c r="C9" s="29"/>
      <c r="D9" s="29"/>
      <c r="E9" s="210" t="s">
        <v>2518</v>
      </c>
      <c r="F9" s="225"/>
      <c r="G9" s="225"/>
      <c r="H9" s="225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 hidden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hidden="1" customHeight="1">
      <c r="A11" s="29"/>
      <c r="B11" s="30"/>
      <c r="C11" s="29"/>
      <c r="D11" s="24" t="s">
        <v>18</v>
      </c>
      <c r="E11" s="29"/>
      <c r="F11" s="22" t="s">
        <v>19</v>
      </c>
      <c r="G11" s="29"/>
      <c r="H11" s="29"/>
      <c r="I11" s="94" t="s">
        <v>20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hidden="1" customHeight="1">
      <c r="A12" s="29"/>
      <c r="B12" s="30"/>
      <c r="C12" s="29"/>
      <c r="D12" s="24" t="s">
        <v>21</v>
      </c>
      <c r="E12" s="29"/>
      <c r="F12" s="22" t="s">
        <v>22</v>
      </c>
      <c r="G12" s="29"/>
      <c r="H12" s="29"/>
      <c r="I12" s="94" t="s">
        <v>23</v>
      </c>
      <c r="J12" s="52" t="str">
        <f>'Rekapitulace stavby'!AN8</f>
        <v>6. 3. 2020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hidden="1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hidden="1" customHeight="1">
      <c r="A14" s="29"/>
      <c r="B14" s="30"/>
      <c r="C14" s="29"/>
      <c r="D14" s="24" t="s">
        <v>25</v>
      </c>
      <c r="E14" s="29"/>
      <c r="F14" s="29"/>
      <c r="G14" s="29"/>
      <c r="H14" s="29"/>
      <c r="I14" s="94" t="s">
        <v>26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hidden="1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28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hidden="1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hidden="1" customHeight="1">
      <c r="A17" s="29"/>
      <c r="B17" s="30"/>
      <c r="C17" s="29"/>
      <c r="D17" s="24" t="s">
        <v>29</v>
      </c>
      <c r="E17" s="29"/>
      <c r="F17" s="29"/>
      <c r="G17" s="29"/>
      <c r="H17" s="29"/>
      <c r="I17" s="94" t="s">
        <v>26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hidden="1" customHeight="1">
      <c r="A18" s="29"/>
      <c r="B18" s="30"/>
      <c r="C18" s="29"/>
      <c r="D18" s="29"/>
      <c r="E18" s="226" t="str">
        <f>'Rekapitulace stavby'!E14</f>
        <v>Vyplň údaj</v>
      </c>
      <c r="F18" s="196"/>
      <c r="G18" s="196"/>
      <c r="H18" s="196"/>
      <c r="I18" s="94" t="s">
        <v>28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hidden="1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hidden="1" customHeight="1">
      <c r="A20" s="29"/>
      <c r="B20" s="30"/>
      <c r="C20" s="29"/>
      <c r="D20" s="24" t="s">
        <v>31</v>
      </c>
      <c r="E20" s="29"/>
      <c r="F20" s="29"/>
      <c r="G20" s="29"/>
      <c r="H20" s="29"/>
      <c r="I20" s="94" t="s">
        <v>26</v>
      </c>
      <c r="J20" s="22" t="s">
        <v>32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hidden="1" customHeight="1">
      <c r="A21" s="29"/>
      <c r="B21" s="30"/>
      <c r="C21" s="29"/>
      <c r="D21" s="29"/>
      <c r="E21" s="22" t="s">
        <v>33</v>
      </c>
      <c r="F21" s="29"/>
      <c r="G21" s="29"/>
      <c r="H21" s="29"/>
      <c r="I21" s="94" t="s">
        <v>28</v>
      </c>
      <c r="J21" s="22" t="s">
        <v>34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hidden="1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hidden="1" customHeight="1">
      <c r="A23" s="29"/>
      <c r="B23" s="30"/>
      <c r="C23" s="29"/>
      <c r="D23" s="24" t="s">
        <v>36</v>
      </c>
      <c r="E23" s="29"/>
      <c r="F23" s="29"/>
      <c r="G23" s="29"/>
      <c r="H23" s="29"/>
      <c r="I23" s="94" t="s">
        <v>26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hidden="1" customHeight="1">
      <c r="A24" s="29"/>
      <c r="B24" s="30"/>
      <c r="C24" s="29"/>
      <c r="D24" s="29"/>
      <c r="E24" s="22" t="s">
        <v>37</v>
      </c>
      <c r="F24" s="29"/>
      <c r="G24" s="29"/>
      <c r="H24" s="29"/>
      <c r="I24" s="94" t="s">
        <v>28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hidden="1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hidden="1" customHeight="1">
      <c r="A26" s="29"/>
      <c r="B26" s="30"/>
      <c r="C26" s="29"/>
      <c r="D26" s="24" t="s">
        <v>38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hidden="1" customHeight="1">
      <c r="A27" s="95"/>
      <c r="B27" s="96"/>
      <c r="C27" s="95"/>
      <c r="D27" s="95"/>
      <c r="E27" s="201" t="s">
        <v>1</v>
      </c>
      <c r="F27" s="201"/>
      <c r="G27" s="201"/>
      <c r="H27" s="201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hidden="1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hidden="1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hidden="1" customHeight="1">
      <c r="A30" s="29"/>
      <c r="B30" s="30"/>
      <c r="C30" s="29"/>
      <c r="D30" s="100" t="s">
        <v>39</v>
      </c>
      <c r="E30" s="29"/>
      <c r="F30" s="29"/>
      <c r="G30" s="29"/>
      <c r="H30" s="29"/>
      <c r="I30" s="93"/>
      <c r="J30" s="68">
        <f>ROUND(J118,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hidden="1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hidden="1" customHeight="1">
      <c r="A32" s="29"/>
      <c r="B32" s="30"/>
      <c r="C32" s="29"/>
      <c r="D32" s="29"/>
      <c r="E32" s="29"/>
      <c r="F32" s="33" t="s">
        <v>41</v>
      </c>
      <c r="G32" s="29"/>
      <c r="H32" s="29"/>
      <c r="I32" s="101" t="s">
        <v>40</v>
      </c>
      <c r="J32" s="33" t="s">
        <v>42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102" t="s">
        <v>43</v>
      </c>
      <c r="E33" s="24" t="s">
        <v>44</v>
      </c>
      <c r="F33" s="103">
        <f>ROUND((SUM(BE118:BE121)),  2)</f>
        <v>0</v>
      </c>
      <c r="G33" s="29"/>
      <c r="H33" s="29"/>
      <c r="I33" s="104">
        <v>0.21</v>
      </c>
      <c r="J33" s="103">
        <f>ROUND(((SUM(BE118:BE121))*I33),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4" t="s">
        <v>45</v>
      </c>
      <c r="F34" s="103">
        <f>ROUND((SUM(BF118:BF121)),  2)</f>
        <v>0</v>
      </c>
      <c r="G34" s="29"/>
      <c r="H34" s="29"/>
      <c r="I34" s="104">
        <v>0.15</v>
      </c>
      <c r="J34" s="103">
        <f>ROUND(((SUM(BF118:BF121))*I34),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46</v>
      </c>
      <c r="F35" s="103">
        <f>ROUND((SUM(BG118:BG121)),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47</v>
      </c>
      <c r="F36" s="103">
        <f>ROUND((SUM(BH118:BH121)),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48</v>
      </c>
      <c r="F37" s="103">
        <f>ROUND((SUM(BI118:BI121)),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hidden="1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hidden="1" customHeight="1">
      <c r="A39" s="29"/>
      <c r="B39" s="30"/>
      <c r="C39" s="105"/>
      <c r="D39" s="106" t="s">
        <v>49</v>
      </c>
      <c r="E39" s="57"/>
      <c r="F39" s="57"/>
      <c r="G39" s="107" t="s">
        <v>50</v>
      </c>
      <c r="H39" s="108" t="s">
        <v>51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hidden="1" customHeight="1">
      <c r="B41" s="17"/>
      <c r="I41" s="90"/>
      <c r="L41" s="17"/>
    </row>
    <row r="42" spans="1:31" s="1" customFormat="1" ht="14.45" hidden="1" customHeight="1">
      <c r="B42" s="17"/>
      <c r="I42" s="90"/>
      <c r="L42" s="17"/>
    </row>
    <row r="43" spans="1:31" s="1" customFormat="1" ht="14.45" hidden="1" customHeight="1">
      <c r="B43" s="17"/>
      <c r="I43" s="90"/>
      <c r="L43" s="17"/>
    </row>
    <row r="44" spans="1:31" s="1" customFormat="1" ht="14.45" hidden="1" customHeight="1">
      <c r="B44" s="17"/>
      <c r="I44" s="90"/>
      <c r="L44" s="17"/>
    </row>
    <row r="45" spans="1:31" s="1" customFormat="1" ht="14.45" hidden="1" customHeight="1">
      <c r="B45" s="17"/>
      <c r="I45" s="90"/>
      <c r="L45" s="17"/>
    </row>
    <row r="46" spans="1:31" s="1" customFormat="1" ht="14.45" hidden="1" customHeight="1">
      <c r="B46" s="17"/>
      <c r="I46" s="90"/>
      <c r="L46" s="17"/>
    </row>
    <row r="47" spans="1:31" s="1" customFormat="1" ht="14.45" hidden="1" customHeight="1">
      <c r="B47" s="17"/>
      <c r="I47" s="90"/>
      <c r="L47" s="17"/>
    </row>
    <row r="48" spans="1:31" s="1" customFormat="1" ht="14.45" hidden="1" customHeight="1">
      <c r="B48" s="17"/>
      <c r="I48" s="90"/>
      <c r="L48" s="17"/>
    </row>
    <row r="49" spans="1:31" s="1" customFormat="1" ht="14.45" hidden="1" customHeight="1">
      <c r="B49" s="17"/>
      <c r="I49" s="90"/>
      <c r="L49" s="17"/>
    </row>
    <row r="50" spans="1:31" s="2" customFormat="1" ht="14.45" hidden="1" customHeight="1">
      <c r="B50" s="39"/>
      <c r="D50" s="40" t="s">
        <v>52</v>
      </c>
      <c r="E50" s="41"/>
      <c r="F50" s="41"/>
      <c r="G50" s="40" t="s">
        <v>53</v>
      </c>
      <c r="H50" s="41"/>
      <c r="I50" s="112"/>
      <c r="J50" s="41"/>
      <c r="K50" s="41"/>
      <c r="L50" s="39"/>
    </row>
    <row r="51" spans="1:31" ht="11.25" hidden="1">
      <c r="B51" s="17"/>
      <c r="L51" s="17"/>
    </row>
    <row r="52" spans="1:31" ht="11.25" hidden="1">
      <c r="B52" s="17"/>
      <c r="L52" s="17"/>
    </row>
    <row r="53" spans="1:31" ht="11.25" hidden="1">
      <c r="B53" s="17"/>
      <c r="L53" s="17"/>
    </row>
    <row r="54" spans="1:31" ht="11.25" hidden="1">
      <c r="B54" s="17"/>
      <c r="L54" s="17"/>
    </row>
    <row r="55" spans="1:31" ht="11.25" hidden="1">
      <c r="B55" s="17"/>
      <c r="L55" s="17"/>
    </row>
    <row r="56" spans="1:31" ht="11.25" hidden="1">
      <c r="B56" s="17"/>
      <c r="L56" s="17"/>
    </row>
    <row r="57" spans="1:31" ht="11.25" hidden="1">
      <c r="B57" s="17"/>
      <c r="L57" s="17"/>
    </row>
    <row r="58" spans="1:31" ht="11.25" hidden="1">
      <c r="B58" s="17"/>
      <c r="L58" s="17"/>
    </row>
    <row r="59" spans="1:31" ht="11.25" hidden="1">
      <c r="B59" s="17"/>
      <c r="L59" s="17"/>
    </row>
    <row r="60" spans="1:31" ht="11.25" hidden="1">
      <c r="B60" s="17"/>
      <c r="L60" s="17"/>
    </row>
    <row r="61" spans="1:31" s="2" customFormat="1" ht="12.75" hidden="1">
      <c r="A61" s="29"/>
      <c r="B61" s="30"/>
      <c r="C61" s="29"/>
      <c r="D61" s="42" t="s">
        <v>54</v>
      </c>
      <c r="E61" s="32"/>
      <c r="F61" s="113" t="s">
        <v>55</v>
      </c>
      <c r="G61" s="42" t="s">
        <v>54</v>
      </c>
      <c r="H61" s="32"/>
      <c r="I61" s="114"/>
      <c r="J61" s="115" t="s">
        <v>55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 hidden="1">
      <c r="B62" s="17"/>
      <c r="L62" s="17"/>
    </row>
    <row r="63" spans="1:31" ht="11.25" hidden="1">
      <c r="B63" s="17"/>
      <c r="L63" s="17"/>
    </row>
    <row r="64" spans="1:31" ht="11.25" hidden="1">
      <c r="B64" s="17"/>
      <c r="L64" s="17"/>
    </row>
    <row r="65" spans="1:31" s="2" customFormat="1" ht="12.75" hidden="1">
      <c r="A65" s="29"/>
      <c r="B65" s="30"/>
      <c r="C65" s="29"/>
      <c r="D65" s="40" t="s">
        <v>56</v>
      </c>
      <c r="E65" s="43"/>
      <c r="F65" s="43"/>
      <c r="G65" s="40" t="s">
        <v>57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 hidden="1">
      <c r="B66" s="17"/>
      <c r="L66" s="17"/>
    </row>
    <row r="67" spans="1:31" ht="11.25" hidden="1">
      <c r="B67" s="17"/>
      <c r="L67" s="17"/>
    </row>
    <row r="68" spans="1:31" ht="11.25" hidden="1">
      <c r="B68" s="17"/>
      <c r="L68" s="17"/>
    </row>
    <row r="69" spans="1:31" ht="11.25" hidden="1">
      <c r="B69" s="17"/>
      <c r="L69" s="17"/>
    </row>
    <row r="70" spans="1:31" ht="11.25" hidden="1">
      <c r="B70" s="17"/>
      <c r="L70" s="17"/>
    </row>
    <row r="71" spans="1:31" ht="11.25" hidden="1">
      <c r="B71" s="17"/>
      <c r="L71" s="17"/>
    </row>
    <row r="72" spans="1:31" ht="11.25" hidden="1">
      <c r="B72" s="17"/>
      <c r="L72" s="17"/>
    </row>
    <row r="73" spans="1:31" ht="11.25" hidden="1">
      <c r="B73" s="17"/>
      <c r="L73" s="17"/>
    </row>
    <row r="74" spans="1:31" ht="11.25" hidden="1">
      <c r="B74" s="17"/>
      <c r="L74" s="17"/>
    </row>
    <row r="75" spans="1:31" ht="11.25" hidden="1">
      <c r="B75" s="17"/>
      <c r="L75" s="17"/>
    </row>
    <row r="76" spans="1:31" s="2" customFormat="1" ht="12.75" hidden="1">
      <c r="A76" s="29"/>
      <c r="B76" s="30"/>
      <c r="C76" s="29"/>
      <c r="D76" s="42" t="s">
        <v>54</v>
      </c>
      <c r="E76" s="32"/>
      <c r="F76" s="113" t="s">
        <v>55</v>
      </c>
      <c r="G76" s="42" t="s">
        <v>54</v>
      </c>
      <c r="H76" s="32"/>
      <c r="I76" s="114"/>
      <c r="J76" s="115" t="s">
        <v>55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hidden="1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hidden="1" customHeight="1">
      <c r="A82" s="29"/>
      <c r="B82" s="30"/>
      <c r="C82" s="18" t="s">
        <v>156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hidden="1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23" t="str">
        <f>E7</f>
        <v>Revitalizace polyfunkčního bytového domu- ul.Petra Křičky č.p.3106, 3373 - Ostrava</v>
      </c>
      <c r="F85" s="224"/>
      <c r="G85" s="224"/>
      <c r="H85" s="224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154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210" t="str">
        <f>E9</f>
        <v xml:space="preserve">0613 - Fotovoltaická elektrárna (FVE) - Uznatelné náklady </v>
      </c>
      <c r="F87" s="225"/>
      <c r="G87" s="225"/>
      <c r="H87" s="225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hidden="1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21</v>
      </c>
      <c r="D89" s="29"/>
      <c r="E89" s="29"/>
      <c r="F89" s="22" t="str">
        <f>F12</f>
        <v>Ostrava</v>
      </c>
      <c r="G89" s="29"/>
      <c r="H89" s="29"/>
      <c r="I89" s="94" t="s">
        <v>23</v>
      </c>
      <c r="J89" s="52" t="str">
        <f>IF(J12="","",J12)</f>
        <v>6. 3. 2020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hidden="1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hidden="1" customHeight="1">
      <c r="A91" s="29"/>
      <c r="B91" s="30"/>
      <c r="C91" s="24" t="s">
        <v>25</v>
      </c>
      <c r="D91" s="29"/>
      <c r="E91" s="29"/>
      <c r="F91" s="22" t="str">
        <f>E15</f>
        <v xml:space="preserve"> </v>
      </c>
      <c r="G91" s="29"/>
      <c r="H91" s="29"/>
      <c r="I91" s="94" t="s">
        <v>31</v>
      </c>
      <c r="J91" s="27" t="str">
        <f>E21</f>
        <v>MS-projekce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hidden="1" customHeight="1">
      <c r="A92" s="29"/>
      <c r="B92" s="30"/>
      <c r="C92" s="24" t="s">
        <v>29</v>
      </c>
      <c r="D92" s="29"/>
      <c r="E92" s="29"/>
      <c r="F92" s="22" t="str">
        <f>IF(E18="","",E18)</f>
        <v>Vyplň údaj</v>
      </c>
      <c r="G92" s="29"/>
      <c r="H92" s="29"/>
      <c r="I92" s="94" t="s">
        <v>36</v>
      </c>
      <c r="J92" s="27" t="str">
        <f>E24</f>
        <v>Hořák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9" t="s">
        <v>157</v>
      </c>
      <c r="D94" s="105"/>
      <c r="E94" s="105"/>
      <c r="F94" s="105"/>
      <c r="G94" s="105"/>
      <c r="H94" s="105"/>
      <c r="I94" s="120"/>
      <c r="J94" s="121" t="s">
        <v>158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hidden="1" customHeight="1">
      <c r="A96" s="29"/>
      <c r="B96" s="30"/>
      <c r="C96" s="122" t="s">
        <v>159</v>
      </c>
      <c r="D96" s="29"/>
      <c r="E96" s="29"/>
      <c r="F96" s="29"/>
      <c r="G96" s="29"/>
      <c r="H96" s="29"/>
      <c r="I96" s="93"/>
      <c r="J96" s="68">
        <f>J118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160</v>
      </c>
    </row>
    <row r="97" spans="1:31" s="9" customFormat="1" ht="24.95" hidden="1" customHeight="1">
      <c r="B97" s="123"/>
      <c r="D97" s="124" t="s">
        <v>168</v>
      </c>
      <c r="E97" s="125"/>
      <c r="F97" s="125"/>
      <c r="G97" s="125"/>
      <c r="H97" s="125"/>
      <c r="I97" s="126"/>
      <c r="J97" s="127">
        <f>J119</f>
        <v>0</v>
      </c>
      <c r="L97" s="123"/>
    </row>
    <row r="98" spans="1:31" s="10" customFormat="1" ht="19.899999999999999" hidden="1" customHeight="1">
      <c r="B98" s="128"/>
      <c r="D98" s="129" t="s">
        <v>173</v>
      </c>
      <c r="E98" s="130"/>
      <c r="F98" s="130"/>
      <c r="G98" s="130"/>
      <c r="H98" s="130"/>
      <c r="I98" s="131"/>
      <c r="J98" s="132">
        <f>J120</f>
        <v>0</v>
      </c>
      <c r="L98" s="128"/>
    </row>
    <row r="99" spans="1:31" s="2" customFormat="1" ht="21.75" hidden="1" customHeight="1">
      <c r="A99" s="29"/>
      <c r="B99" s="30"/>
      <c r="C99" s="29"/>
      <c r="D99" s="29"/>
      <c r="E99" s="29"/>
      <c r="F99" s="29"/>
      <c r="G99" s="29"/>
      <c r="H99" s="29"/>
      <c r="I99" s="93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31" s="2" customFormat="1" ht="6.95" hidden="1" customHeight="1">
      <c r="A100" s="29"/>
      <c r="B100" s="44"/>
      <c r="C100" s="45"/>
      <c r="D100" s="45"/>
      <c r="E100" s="45"/>
      <c r="F100" s="45"/>
      <c r="G100" s="45"/>
      <c r="H100" s="45"/>
      <c r="I100" s="117"/>
      <c r="J100" s="45"/>
      <c r="K100" s="45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spans="1:31" ht="11.25" hidden="1"/>
    <row r="102" spans="1:31" ht="11.25" hidden="1"/>
    <row r="103" spans="1:31" ht="11.25" hidden="1"/>
    <row r="104" spans="1:31" s="2" customFormat="1" ht="6.95" customHeight="1">
      <c r="A104" s="29"/>
      <c r="B104" s="46"/>
      <c r="C104" s="47"/>
      <c r="D104" s="47"/>
      <c r="E104" s="47"/>
      <c r="F104" s="47"/>
      <c r="G104" s="47"/>
      <c r="H104" s="47"/>
      <c r="I104" s="118"/>
      <c r="J104" s="47"/>
      <c r="K104" s="47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24.95" customHeight="1">
      <c r="A105" s="29"/>
      <c r="B105" s="30"/>
      <c r="C105" s="18" t="s">
        <v>181</v>
      </c>
      <c r="D105" s="29"/>
      <c r="E105" s="29"/>
      <c r="F105" s="29"/>
      <c r="G105" s="29"/>
      <c r="H105" s="29"/>
      <c r="I105" s="93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5" customHeight="1">
      <c r="A106" s="29"/>
      <c r="B106" s="30"/>
      <c r="C106" s="29"/>
      <c r="D106" s="29"/>
      <c r="E106" s="29"/>
      <c r="F106" s="29"/>
      <c r="G106" s="29"/>
      <c r="H106" s="29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2" customHeight="1">
      <c r="A107" s="29"/>
      <c r="B107" s="30"/>
      <c r="C107" s="24" t="s">
        <v>16</v>
      </c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6.5" customHeight="1">
      <c r="A108" s="29"/>
      <c r="B108" s="30"/>
      <c r="C108" s="29"/>
      <c r="D108" s="29"/>
      <c r="E108" s="223" t="str">
        <f>E7</f>
        <v>Revitalizace polyfunkčního bytového domu- ul.Petra Křičky č.p.3106, 3373 - Ostrava</v>
      </c>
      <c r="F108" s="224"/>
      <c r="G108" s="224"/>
      <c r="H108" s="224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154</v>
      </c>
      <c r="D109" s="29"/>
      <c r="E109" s="29"/>
      <c r="F109" s="29"/>
      <c r="G109" s="29"/>
      <c r="H109" s="29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10" t="str">
        <f>E9</f>
        <v xml:space="preserve">0613 - Fotovoltaická elektrárna (FVE) - Uznatelné náklady </v>
      </c>
      <c r="F110" s="225"/>
      <c r="G110" s="225"/>
      <c r="H110" s="225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21</v>
      </c>
      <c r="D112" s="29"/>
      <c r="E112" s="29"/>
      <c r="F112" s="22" t="str">
        <f>F12</f>
        <v>Ostrava</v>
      </c>
      <c r="G112" s="29"/>
      <c r="H112" s="29"/>
      <c r="I112" s="94" t="s">
        <v>23</v>
      </c>
      <c r="J112" s="52" t="str">
        <f>IF(J12="","",J12)</f>
        <v>6. 3. 2020</v>
      </c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93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2" customHeight="1">
      <c r="A114" s="29"/>
      <c r="B114" s="30"/>
      <c r="C114" s="24" t="s">
        <v>25</v>
      </c>
      <c r="D114" s="29"/>
      <c r="E114" s="29"/>
      <c r="F114" s="22" t="str">
        <f>E15</f>
        <v xml:space="preserve"> </v>
      </c>
      <c r="G114" s="29"/>
      <c r="H114" s="29"/>
      <c r="I114" s="94" t="s">
        <v>31</v>
      </c>
      <c r="J114" s="27" t="str">
        <f>E21</f>
        <v>MS-projekce s.r.o.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>
      <c r="A115" s="29"/>
      <c r="B115" s="30"/>
      <c r="C115" s="24" t="s">
        <v>29</v>
      </c>
      <c r="D115" s="29"/>
      <c r="E115" s="29"/>
      <c r="F115" s="22" t="str">
        <f>IF(E18="","",E18)</f>
        <v>Vyplň údaj</v>
      </c>
      <c r="G115" s="29"/>
      <c r="H115" s="29"/>
      <c r="I115" s="94" t="s">
        <v>36</v>
      </c>
      <c r="J115" s="27" t="str">
        <f>E24</f>
        <v>Hořák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0.35" customHeight="1">
      <c r="A116" s="29"/>
      <c r="B116" s="30"/>
      <c r="C116" s="29"/>
      <c r="D116" s="29"/>
      <c r="E116" s="29"/>
      <c r="F116" s="29"/>
      <c r="G116" s="29"/>
      <c r="H116" s="29"/>
      <c r="I116" s="93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11" customFormat="1" ht="29.25" customHeight="1">
      <c r="A117" s="133"/>
      <c r="B117" s="134"/>
      <c r="C117" s="135" t="s">
        <v>182</v>
      </c>
      <c r="D117" s="136" t="s">
        <v>64</v>
      </c>
      <c r="E117" s="136" t="s">
        <v>60</v>
      </c>
      <c r="F117" s="136" t="s">
        <v>61</v>
      </c>
      <c r="G117" s="136" t="s">
        <v>183</v>
      </c>
      <c r="H117" s="136" t="s">
        <v>184</v>
      </c>
      <c r="I117" s="137" t="s">
        <v>185</v>
      </c>
      <c r="J117" s="138" t="s">
        <v>158</v>
      </c>
      <c r="K117" s="139" t="s">
        <v>186</v>
      </c>
      <c r="L117" s="140"/>
      <c r="M117" s="59" t="s">
        <v>1</v>
      </c>
      <c r="N117" s="60" t="s">
        <v>43</v>
      </c>
      <c r="O117" s="60" t="s">
        <v>187</v>
      </c>
      <c r="P117" s="60" t="s">
        <v>188</v>
      </c>
      <c r="Q117" s="60" t="s">
        <v>189</v>
      </c>
      <c r="R117" s="60" t="s">
        <v>190</v>
      </c>
      <c r="S117" s="60" t="s">
        <v>191</v>
      </c>
      <c r="T117" s="61" t="s">
        <v>192</v>
      </c>
      <c r="U117" s="133"/>
      <c r="V117" s="133"/>
      <c r="W117" s="133"/>
      <c r="X117" s="133"/>
      <c r="Y117" s="133"/>
      <c r="Z117" s="133"/>
      <c r="AA117" s="133"/>
      <c r="AB117" s="133"/>
      <c r="AC117" s="133"/>
      <c r="AD117" s="133"/>
      <c r="AE117" s="133"/>
    </row>
    <row r="118" spans="1:65" s="2" customFormat="1" ht="22.9" customHeight="1">
      <c r="A118" s="29"/>
      <c r="B118" s="30"/>
      <c r="C118" s="66" t="s">
        <v>193</v>
      </c>
      <c r="D118" s="29"/>
      <c r="E118" s="29"/>
      <c r="F118" s="29"/>
      <c r="G118" s="29"/>
      <c r="H118" s="29"/>
      <c r="I118" s="93"/>
      <c r="J118" s="141">
        <f>BK118</f>
        <v>0</v>
      </c>
      <c r="K118" s="29"/>
      <c r="L118" s="30"/>
      <c r="M118" s="62"/>
      <c r="N118" s="53"/>
      <c r="O118" s="63"/>
      <c r="P118" s="142">
        <f>P119</f>
        <v>0</v>
      </c>
      <c r="Q118" s="63"/>
      <c r="R118" s="142">
        <f>R119</f>
        <v>0</v>
      </c>
      <c r="S118" s="63"/>
      <c r="T118" s="143">
        <f>T119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78</v>
      </c>
      <c r="AU118" s="14" t="s">
        <v>160</v>
      </c>
      <c r="BK118" s="144">
        <f>BK119</f>
        <v>0</v>
      </c>
    </row>
    <row r="119" spans="1:65" s="12" customFormat="1" ht="25.9" customHeight="1">
      <c r="B119" s="145"/>
      <c r="D119" s="146" t="s">
        <v>78</v>
      </c>
      <c r="E119" s="147" t="s">
        <v>776</v>
      </c>
      <c r="F119" s="147" t="s">
        <v>777</v>
      </c>
      <c r="I119" s="148"/>
      <c r="J119" s="149">
        <f>BK119</f>
        <v>0</v>
      </c>
      <c r="L119" s="145"/>
      <c r="M119" s="150"/>
      <c r="N119" s="151"/>
      <c r="O119" s="151"/>
      <c r="P119" s="152">
        <f>P120</f>
        <v>0</v>
      </c>
      <c r="Q119" s="151"/>
      <c r="R119" s="152">
        <f>R120</f>
        <v>0</v>
      </c>
      <c r="S119" s="151"/>
      <c r="T119" s="153">
        <f>T120</f>
        <v>0</v>
      </c>
      <c r="AR119" s="146" t="s">
        <v>204</v>
      </c>
      <c r="AT119" s="154" t="s">
        <v>78</v>
      </c>
      <c r="AU119" s="154" t="s">
        <v>79</v>
      </c>
      <c r="AY119" s="146" t="s">
        <v>196</v>
      </c>
      <c r="BK119" s="155">
        <f>BK120</f>
        <v>0</v>
      </c>
    </row>
    <row r="120" spans="1:65" s="12" customFormat="1" ht="22.9" customHeight="1">
      <c r="B120" s="145"/>
      <c r="D120" s="146" t="s">
        <v>78</v>
      </c>
      <c r="E120" s="156" t="s">
        <v>1007</v>
      </c>
      <c r="F120" s="156" t="s">
        <v>1008</v>
      </c>
      <c r="I120" s="148"/>
      <c r="J120" s="157">
        <f>BK120</f>
        <v>0</v>
      </c>
      <c r="L120" s="145"/>
      <c r="M120" s="150"/>
      <c r="N120" s="151"/>
      <c r="O120" s="151"/>
      <c r="P120" s="152">
        <f>P121</f>
        <v>0</v>
      </c>
      <c r="Q120" s="151"/>
      <c r="R120" s="152">
        <f>R121</f>
        <v>0</v>
      </c>
      <c r="S120" s="151"/>
      <c r="T120" s="153">
        <f>T121</f>
        <v>0</v>
      </c>
      <c r="AR120" s="146" t="s">
        <v>204</v>
      </c>
      <c r="AT120" s="154" t="s">
        <v>78</v>
      </c>
      <c r="AU120" s="154" t="s">
        <v>87</v>
      </c>
      <c r="AY120" s="146" t="s">
        <v>196</v>
      </c>
      <c r="BK120" s="155">
        <f>BK121</f>
        <v>0</v>
      </c>
    </row>
    <row r="121" spans="1:65" s="2" customFormat="1" ht="16.5" customHeight="1">
      <c r="A121" s="29"/>
      <c r="B121" s="158"/>
      <c r="C121" s="159" t="s">
        <v>87</v>
      </c>
      <c r="D121" s="159" t="s">
        <v>199</v>
      </c>
      <c r="E121" s="160" t="s">
        <v>2519</v>
      </c>
      <c r="F121" s="161" t="s">
        <v>2520</v>
      </c>
      <c r="G121" s="162" t="s">
        <v>2503</v>
      </c>
      <c r="H121" s="163">
        <v>1</v>
      </c>
      <c r="I121" s="164"/>
      <c r="J121" s="165">
        <f>ROUND(I121*H121,2)</f>
        <v>0</v>
      </c>
      <c r="K121" s="166"/>
      <c r="L121" s="30"/>
      <c r="M121" s="184" t="s">
        <v>1</v>
      </c>
      <c r="N121" s="185" t="s">
        <v>45</v>
      </c>
      <c r="O121" s="186"/>
      <c r="P121" s="187">
        <f>O121*H121</f>
        <v>0</v>
      </c>
      <c r="Q121" s="187">
        <v>0</v>
      </c>
      <c r="R121" s="187">
        <f>Q121*H121</f>
        <v>0</v>
      </c>
      <c r="S121" s="187">
        <v>0</v>
      </c>
      <c r="T121" s="188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71" t="s">
        <v>265</v>
      </c>
      <c r="AT121" s="171" t="s">
        <v>199</v>
      </c>
      <c r="AU121" s="171" t="s">
        <v>204</v>
      </c>
      <c r="AY121" s="14" t="s">
        <v>196</v>
      </c>
      <c r="BE121" s="172">
        <f>IF(N121="základní",J121,0)</f>
        <v>0</v>
      </c>
      <c r="BF121" s="172">
        <f>IF(N121="snížená",J121,0)</f>
        <v>0</v>
      </c>
      <c r="BG121" s="172">
        <f>IF(N121="zákl. přenesená",J121,0)</f>
        <v>0</v>
      </c>
      <c r="BH121" s="172">
        <f>IF(N121="sníž. přenesená",J121,0)</f>
        <v>0</v>
      </c>
      <c r="BI121" s="172">
        <f>IF(N121="nulová",J121,0)</f>
        <v>0</v>
      </c>
      <c r="BJ121" s="14" t="s">
        <v>204</v>
      </c>
      <c r="BK121" s="172">
        <f>ROUND(I121*H121,2)</f>
        <v>0</v>
      </c>
      <c r="BL121" s="14" t="s">
        <v>265</v>
      </c>
      <c r="BM121" s="171" t="s">
        <v>2521</v>
      </c>
    </row>
    <row r="122" spans="1:65" s="2" customFormat="1" ht="6.95" customHeight="1">
      <c r="A122" s="29"/>
      <c r="B122" s="44"/>
      <c r="C122" s="45"/>
      <c r="D122" s="45"/>
      <c r="E122" s="45"/>
      <c r="F122" s="45"/>
      <c r="G122" s="45"/>
      <c r="H122" s="45"/>
      <c r="I122" s="117"/>
      <c r="J122" s="45"/>
      <c r="K122" s="45"/>
      <c r="L122" s="30"/>
      <c r="M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</sheetData>
  <autoFilter ref="C117:K121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08" t="s">
        <v>5</v>
      </c>
      <c r="M2" s="197"/>
      <c r="N2" s="197"/>
      <c r="O2" s="197"/>
      <c r="P2" s="197"/>
      <c r="Q2" s="197"/>
      <c r="R2" s="197"/>
      <c r="S2" s="197"/>
      <c r="T2" s="197"/>
      <c r="U2" s="197"/>
      <c r="V2" s="197"/>
      <c r="AT2" s="14" t="s">
        <v>109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87</v>
      </c>
    </row>
    <row r="4" spans="1:46" s="1" customFormat="1" ht="24.95" hidden="1" customHeight="1">
      <c r="B4" s="17"/>
      <c r="D4" s="18" t="s">
        <v>153</v>
      </c>
      <c r="I4" s="90"/>
      <c r="L4" s="17"/>
      <c r="M4" s="92" t="s">
        <v>10</v>
      </c>
      <c r="AT4" s="14" t="s">
        <v>3</v>
      </c>
    </row>
    <row r="5" spans="1:46" s="1" customFormat="1" ht="6.95" hidden="1" customHeight="1">
      <c r="B5" s="17"/>
      <c r="I5" s="90"/>
      <c r="L5" s="17"/>
    </row>
    <row r="6" spans="1:46" s="1" customFormat="1" ht="12" hidden="1" customHeight="1">
      <c r="B6" s="17"/>
      <c r="D6" s="24" t="s">
        <v>16</v>
      </c>
      <c r="I6" s="90"/>
      <c r="L6" s="17"/>
    </row>
    <row r="7" spans="1:46" s="1" customFormat="1" ht="16.5" hidden="1" customHeight="1">
      <c r="B7" s="17"/>
      <c r="E7" s="223" t="str">
        <f>'Rekapitulace stavby'!K6</f>
        <v>Revitalizace polyfunkčního bytového domu- ul.Petra Křičky č.p.3106, 3373 - Ostrava</v>
      </c>
      <c r="F7" s="224"/>
      <c r="G7" s="224"/>
      <c r="H7" s="224"/>
      <c r="I7" s="90"/>
      <c r="L7" s="17"/>
    </row>
    <row r="8" spans="1:46" s="2" customFormat="1" ht="12" hidden="1" customHeight="1">
      <c r="A8" s="29"/>
      <c r="B8" s="30"/>
      <c r="C8" s="29"/>
      <c r="D8" s="24" t="s">
        <v>154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hidden="1" customHeight="1">
      <c r="A9" s="29"/>
      <c r="B9" s="30"/>
      <c r="C9" s="29"/>
      <c r="D9" s="29"/>
      <c r="E9" s="210" t="s">
        <v>2522</v>
      </c>
      <c r="F9" s="225"/>
      <c r="G9" s="225"/>
      <c r="H9" s="225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 hidden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hidden="1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20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hidden="1" customHeight="1">
      <c r="A12" s="29"/>
      <c r="B12" s="30"/>
      <c r="C12" s="29"/>
      <c r="D12" s="24" t="s">
        <v>21</v>
      </c>
      <c r="E12" s="29"/>
      <c r="F12" s="22" t="s">
        <v>27</v>
      </c>
      <c r="G12" s="29"/>
      <c r="H12" s="29"/>
      <c r="I12" s="94" t="s">
        <v>23</v>
      </c>
      <c r="J12" s="52" t="str">
        <f>'Rekapitulace stavby'!AN8</f>
        <v>6. 3. 2020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hidden="1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hidden="1" customHeight="1">
      <c r="A14" s="29"/>
      <c r="B14" s="30"/>
      <c r="C14" s="29"/>
      <c r="D14" s="24" t="s">
        <v>25</v>
      </c>
      <c r="E14" s="29"/>
      <c r="F14" s="29"/>
      <c r="G14" s="29"/>
      <c r="H14" s="29"/>
      <c r="I14" s="94" t="s">
        <v>26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hidden="1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28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hidden="1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hidden="1" customHeight="1">
      <c r="A17" s="29"/>
      <c r="B17" s="30"/>
      <c r="C17" s="29"/>
      <c r="D17" s="24" t="s">
        <v>29</v>
      </c>
      <c r="E17" s="29"/>
      <c r="F17" s="29"/>
      <c r="G17" s="29"/>
      <c r="H17" s="29"/>
      <c r="I17" s="94" t="s">
        <v>26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hidden="1" customHeight="1">
      <c r="A18" s="29"/>
      <c r="B18" s="30"/>
      <c r="C18" s="29"/>
      <c r="D18" s="29"/>
      <c r="E18" s="226" t="str">
        <f>'Rekapitulace stavby'!E14</f>
        <v>Vyplň údaj</v>
      </c>
      <c r="F18" s="196"/>
      <c r="G18" s="196"/>
      <c r="H18" s="196"/>
      <c r="I18" s="94" t="s">
        <v>28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hidden="1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hidden="1" customHeight="1">
      <c r="A20" s="29"/>
      <c r="B20" s="30"/>
      <c r="C20" s="29"/>
      <c r="D20" s="24" t="s">
        <v>31</v>
      </c>
      <c r="E20" s="29"/>
      <c r="F20" s="29"/>
      <c r="G20" s="29"/>
      <c r="H20" s="29"/>
      <c r="I20" s="94" t="s">
        <v>26</v>
      </c>
      <c r="J20" s="22" t="str">
        <f>IF('Rekapitulace stavby'!AN16="","",'Rekapitulace stavby'!AN16)</f>
        <v>25872494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hidden="1" customHeight="1">
      <c r="A21" s="29"/>
      <c r="B21" s="30"/>
      <c r="C21" s="29"/>
      <c r="D21" s="29"/>
      <c r="E21" s="22" t="str">
        <f>IF('Rekapitulace stavby'!E17="","",'Rekapitulace stavby'!E17)</f>
        <v>MS-projekce s.r.o.</v>
      </c>
      <c r="F21" s="29"/>
      <c r="G21" s="29"/>
      <c r="H21" s="29"/>
      <c r="I21" s="94" t="s">
        <v>28</v>
      </c>
      <c r="J21" s="22" t="str">
        <f>IF('Rekapitulace stavby'!AN17="","",'Rekapitulace stavby'!AN17)</f>
        <v>CZ25872494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hidden="1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hidden="1" customHeight="1">
      <c r="A23" s="29"/>
      <c r="B23" s="30"/>
      <c r="C23" s="29"/>
      <c r="D23" s="24" t="s">
        <v>36</v>
      </c>
      <c r="E23" s="29"/>
      <c r="F23" s="29"/>
      <c r="G23" s="29"/>
      <c r="H23" s="29"/>
      <c r="I23" s="94" t="s">
        <v>26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hidden="1" customHeight="1">
      <c r="A24" s="29"/>
      <c r="B24" s="30"/>
      <c r="C24" s="29"/>
      <c r="D24" s="29"/>
      <c r="E24" s="22" t="str">
        <f>IF('Rekapitulace stavby'!E20="","",'Rekapitulace stavby'!E20)</f>
        <v/>
      </c>
      <c r="F24" s="29"/>
      <c r="G24" s="29"/>
      <c r="H24" s="29"/>
      <c r="I24" s="94" t="s">
        <v>28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hidden="1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hidden="1" customHeight="1">
      <c r="A26" s="29"/>
      <c r="B26" s="30"/>
      <c r="C26" s="29"/>
      <c r="D26" s="24" t="s">
        <v>38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hidden="1" customHeight="1">
      <c r="A27" s="95"/>
      <c r="B27" s="96"/>
      <c r="C27" s="95"/>
      <c r="D27" s="95"/>
      <c r="E27" s="201" t="s">
        <v>1</v>
      </c>
      <c r="F27" s="201"/>
      <c r="G27" s="201"/>
      <c r="H27" s="201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hidden="1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hidden="1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hidden="1" customHeight="1">
      <c r="A30" s="29"/>
      <c r="B30" s="30"/>
      <c r="C30" s="29"/>
      <c r="D30" s="100" t="s">
        <v>39</v>
      </c>
      <c r="E30" s="29"/>
      <c r="F30" s="29"/>
      <c r="G30" s="29"/>
      <c r="H30" s="29"/>
      <c r="I30" s="93"/>
      <c r="J30" s="68">
        <f>ROUND(J120,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hidden="1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hidden="1" customHeight="1">
      <c r="A32" s="29"/>
      <c r="B32" s="30"/>
      <c r="C32" s="29"/>
      <c r="D32" s="29"/>
      <c r="E32" s="29"/>
      <c r="F32" s="33" t="s">
        <v>41</v>
      </c>
      <c r="G32" s="29"/>
      <c r="H32" s="29"/>
      <c r="I32" s="101" t="s">
        <v>40</v>
      </c>
      <c r="J32" s="33" t="s">
        <v>42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102" t="s">
        <v>43</v>
      </c>
      <c r="E33" s="24" t="s">
        <v>44</v>
      </c>
      <c r="F33" s="103">
        <f>ROUND((SUM(BE120:BE156)),  2)</f>
        <v>0</v>
      </c>
      <c r="G33" s="29"/>
      <c r="H33" s="29"/>
      <c r="I33" s="104">
        <v>0.21</v>
      </c>
      <c r="J33" s="103">
        <f>ROUND(((SUM(BE120:BE156))*I33),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4" t="s">
        <v>45</v>
      </c>
      <c r="F34" s="103">
        <f>ROUND((SUM(BF120:BF156)),  2)</f>
        <v>0</v>
      </c>
      <c r="G34" s="29"/>
      <c r="H34" s="29"/>
      <c r="I34" s="104">
        <v>0.15</v>
      </c>
      <c r="J34" s="103">
        <f>ROUND(((SUM(BF120:BF156))*I34),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46</v>
      </c>
      <c r="F35" s="103">
        <f>ROUND((SUM(BG120:BG156)),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47</v>
      </c>
      <c r="F36" s="103">
        <f>ROUND((SUM(BH120:BH156)),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48</v>
      </c>
      <c r="F37" s="103">
        <f>ROUND((SUM(BI120:BI156)),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hidden="1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hidden="1" customHeight="1">
      <c r="A39" s="29"/>
      <c r="B39" s="30"/>
      <c r="C39" s="105"/>
      <c r="D39" s="106" t="s">
        <v>49</v>
      </c>
      <c r="E39" s="57"/>
      <c r="F39" s="57"/>
      <c r="G39" s="107" t="s">
        <v>50</v>
      </c>
      <c r="H39" s="108" t="s">
        <v>51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hidden="1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hidden="1" customHeight="1">
      <c r="B41" s="17"/>
      <c r="I41" s="90"/>
      <c r="L41" s="17"/>
    </row>
    <row r="42" spans="1:31" s="1" customFormat="1" ht="14.45" hidden="1" customHeight="1">
      <c r="B42" s="17"/>
      <c r="I42" s="90"/>
      <c r="L42" s="17"/>
    </row>
    <row r="43" spans="1:31" s="1" customFormat="1" ht="14.45" hidden="1" customHeight="1">
      <c r="B43" s="17"/>
      <c r="I43" s="90"/>
      <c r="L43" s="17"/>
    </row>
    <row r="44" spans="1:31" s="1" customFormat="1" ht="14.45" hidden="1" customHeight="1">
      <c r="B44" s="17"/>
      <c r="I44" s="90"/>
      <c r="L44" s="17"/>
    </row>
    <row r="45" spans="1:31" s="1" customFormat="1" ht="14.45" hidden="1" customHeight="1">
      <c r="B45" s="17"/>
      <c r="I45" s="90"/>
      <c r="L45" s="17"/>
    </row>
    <row r="46" spans="1:31" s="1" customFormat="1" ht="14.45" hidden="1" customHeight="1">
      <c r="B46" s="17"/>
      <c r="I46" s="90"/>
      <c r="L46" s="17"/>
    </row>
    <row r="47" spans="1:31" s="1" customFormat="1" ht="14.45" hidden="1" customHeight="1">
      <c r="B47" s="17"/>
      <c r="I47" s="90"/>
      <c r="L47" s="17"/>
    </row>
    <row r="48" spans="1:31" s="1" customFormat="1" ht="14.45" hidden="1" customHeight="1">
      <c r="B48" s="17"/>
      <c r="I48" s="90"/>
      <c r="L48" s="17"/>
    </row>
    <row r="49" spans="1:31" s="1" customFormat="1" ht="14.45" hidden="1" customHeight="1">
      <c r="B49" s="17"/>
      <c r="I49" s="90"/>
      <c r="L49" s="17"/>
    </row>
    <row r="50" spans="1:31" s="2" customFormat="1" ht="14.45" hidden="1" customHeight="1">
      <c r="B50" s="39"/>
      <c r="D50" s="40" t="s">
        <v>52</v>
      </c>
      <c r="E50" s="41"/>
      <c r="F50" s="41"/>
      <c r="G50" s="40" t="s">
        <v>53</v>
      </c>
      <c r="H50" s="41"/>
      <c r="I50" s="112"/>
      <c r="J50" s="41"/>
      <c r="K50" s="41"/>
      <c r="L50" s="39"/>
    </row>
    <row r="51" spans="1:31" ht="11.25" hidden="1">
      <c r="B51" s="17"/>
      <c r="L51" s="17"/>
    </row>
    <row r="52" spans="1:31" ht="11.25" hidden="1">
      <c r="B52" s="17"/>
      <c r="L52" s="17"/>
    </row>
    <row r="53" spans="1:31" ht="11.25" hidden="1">
      <c r="B53" s="17"/>
      <c r="L53" s="17"/>
    </row>
    <row r="54" spans="1:31" ht="11.25" hidden="1">
      <c r="B54" s="17"/>
      <c r="L54" s="17"/>
    </row>
    <row r="55" spans="1:31" ht="11.25" hidden="1">
      <c r="B55" s="17"/>
      <c r="L55" s="17"/>
    </row>
    <row r="56" spans="1:31" ht="11.25" hidden="1">
      <c r="B56" s="17"/>
      <c r="L56" s="17"/>
    </row>
    <row r="57" spans="1:31" ht="11.25" hidden="1">
      <c r="B57" s="17"/>
      <c r="L57" s="17"/>
    </row>
    <row r="58" spans="1:31" ht="11.25" hidden="1">
      <c r="B58" s="17"/>
      <c r="L58" s="17"/>
    </row>
    <row r="59" spans="1:31" ht="11.25" hidden="1">
      <c r="B59" s="17"/>
      <c r="L59" s="17"/>
    </row>
    <row r="60" spans="1:31" ht="11.25" hidden="1">
      <c r="B60" s="17"/>
      <c r="L60" s="17"/>
    </row>
    <row r="61" spans="1:31" s="2" customFormat="1" ht="12.75" hidden="1">
      <c r="A61" s="29"/>
      <c r="B61" s="30"/>
      <c r="C61" s="29"/>
      <c r="D61" s="42" t="s">
        <v>54</v>
      </c>
      <c r="E61" s="32"/>
      <c r="F61" s="113" t="s">
        <v>55</v>
      </c>
      <c r="G61" s="42" t="s">
        <v>54</v>
      </c>
      <c r="H61" s="32"/>
      <c r="I61" s="114"/>
      <c r="J61" s="115" t="s">
        <v>55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 hidden="1">
      <c r="B62" s="17"/>
      <c r="L62" s="17"/>
    </row>
    <row r="63" spans="1:31" ht="11.25" hidden="1">
      <c r="B63" s="17"/>
      <c r="L63" s="17"/>
    </row>
    <row r="64" spans="1:31" ht="11.25" hidden="1">
      <c r="B64" s="17"/>
      <c r="L64" s="17"/>
    </row>
    <row r="65" spans="1:31" s="2" customFormat="1" ht="12.75" hidden="1">
      <c r="A65" s="29"/>
      <c r="B65" s="30"/>
      <c r="C65" s="29"/>
      <c r="D65" s="40" t="s">
        <v>56</v>
      </c>
      <c r="E65" s="43"/>
      <c r="F65" s="43"/>
      <c r="G65" s="40" t="s">
        <v>57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 hidden="1">
      <c r="B66" s="17"/>
      <c r="L66" s="17"/>
    </row>
    <row r="67" spans="1:31" ht="11.25" hidden="1">
      <c r="B67" s="17"/>
      <c r="L67" s="17"/>
    </row>
    <row r="68" spans="1:31" ht="11.25" hidden="1">
      <c r="B68" s="17"/>
      <c r="L68" s="17"/>
    </row>
    <row r="69" spans="1:31" ht="11.25" hidden="1">
      <c r="B69" s="17"/>
      <c r="L69" s="17"/>
    </row>
    <row r="70" spans="1:31" ht="11.25" hidden="1">
      <c r="B70" s="17"/>
      <c r="L70" s="17"/>
    </row>
    <row r="71" spans="1:31" ht="11.25" hidden="1">
      <c r="B71" s="17"/>
      <c r="L71" s="17"/>
    </row>
    <row r="72" spans="1:31" ht="11.25" hidden="1">
      <c r="B72" s="17"/>
      <c r="L72" s="17"/>
    </row>
    <row r="73" spans="1:31" ht="11.25" hidden="1">
      <c r="B73" s="17"/>
      <c r="L73" s="17"/>
    </row>
    <row r="74" spans="1:31" ht="11.25" hidden="1">
      <c r="B74" s="17"/>
      <c r="L74" s="17"/>
    </row>
    <row r="75" spans="1:31" ht="11.25" hidden="1">
      <c r="B75" s="17"/>
      <c r="L75" s="17"/>
    </row>
    <row r="76" spans="1:31" s="2" customFormat="1" ht="12.75" hidden="1">
      <c r="A76" s="29"/>
      <c r="B76" s="30"/>
      <c r="C76" s="29"/>
      <c r="D76" s="42" t="s">
        <v>54</v>
      </c>
      <c r="E76" s="32"/>
      <c r="F76" s="113" t="s">
        <v>55</v>
      </c>
      <c r="G76" s="42" t="s">
        <v>54</v>
      </c>
      <c r="H76" s="32"/>
      <c r="I76" s="114"/>
      <c r="J76" s="115" t="s">
        <v>55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hidden="1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hidden="1" customHeight="1">
      <c r="A82" s="29"/>
      <c r="B82" s="30"/>
      <c r="C82" s="18" t="s">
        <v>156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hidden="1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23" t="str">
        <f>E7</f>
        <v>Revitalizace polyfunkčního bytového domu- ul.Petra Křičky č.p.3106, 3373 - Ostrava</v>
      </c>
      <c r="F85" s="224"/>
      <c r="G85" s="224"/>
      <c r="H85" s="224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154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210" t="str">
        <f>E9</f>
        <v>0621 - BD č.p.3106 - Topení - č.p.14 - Uznatelné náklady</v>
      </c>
      <c r="F87" s="225"/>
      <c r="G87" s="225"/>
      <c r="H87" s="225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hidden="1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21</v>
      </c>
      <c r="D89" s="29"/>
      <c r="E89" s="29"/>
      <c r="F89" s="22" t="str">
        <f>F12</f>
        <v xml:space="preserve"> </v>
      </c>
      <c r="G89" s="29"/>
      <c r="H89" s="29"/>
      <c r="I89" s="94" t="s">
        <v>23</v>
      </c>
      <c r="J89" s="52" t="str">
        <f>IF(J12="","",J12)</f>
        <v>6. 3. 2020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hidden="1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hidden="1" customHeight="1">
      <c r="A91" s="29"/>
      <c r="B91" s="30"/>
      <c r="C91" s="24" t="s">
        <v>25</v>
      </c>
      <c r="D91" s="29"/>
      <c r="E91" s="29"/>
      <c r="F91" s="22" t="str">
        <f>E15</f>
        <v xml:space="preserve"> </v>
      </c>
      <c r="G91" s="29"/>
      <c r="H91" s="29"/>
      <c r="I91" s="94" t="s">
        <v>31</v>
      </c>
      <c r="J91" s="27" t="str">
        <f>E21</f>
        <v>MS-projekce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hidden="1" customHeight="1">
      <c r="A92" s="29"/>
      <c r="B92" s="30"/>
      <c r="C92" s="24" t="s">
        <v>29</v>
      </c>
      <c r="D92" s="29"/>
      <c r="E92" s="29"/>
      <c r="F92" s="22" t="str">
        <f>IF(E18="","",E18)</f>
        <v>Vyplň údaj</v>
      </c>
      <c r="G92" s="29"/>
      <c r="H92" s="29"/>
      <c r="I92" s="94" t="s">
        <v>36</v>
      </c>
      <c r="J92" s="27" t="str">
        <f>E24</f>
        <v/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9" t="s">
        <v>157</v>
      </c>
      <c r="D94" s="105"/>
      <c r="E94" s="105"/>
      <c r="F94" s="105"/>
      <c r="G94" s="105"/>
      <c r="H94" s="105"/>
      <c r="I94" s="120"/>
      <c r="J94" s="121" t="s">
        <v>158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hidden="1" customHeight="1">
      <c r="A96" s="29"/>
      <c r="B96" s="30"/>
      <c r="C96" s="122" t="s">
        <v>159</v>
      </c>
      <c r="D96" s="29"/>
      <c r="E96" s="29"/>
      <c r="F96" s="29"/>
      <c r="G96" s="29"/>
      <c r="H96" s="29"/>
      <c r="I96" s="93"/>
      <c r="J96" s="68">
        <f>J120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160</v>
      </c>
    </row>
    <row r="97" spans="1:31" s="9" customFormat="1" ht="24.95" hidden="1" customHeight="1">
      <c r="B97" s="123"/>
      <c r="D97" s="124" t="s">
        <v>2523</v>
      </c>
      <c r="E97" s="125"/>
      <c r="F97" s="125"/>
      <c r="G97" s="125"/>
      <c r="H97" s="125"/>
      <c r="I97" s="126"/>
      <c r="J97" s="127">
        <f>J121</f>
        <v>0</v>
      </c>
      <c r="L97" s="123"/>
    </row>
    <row r="98" spans="1:31" s="9" customFormat="1" ht="24.95" hidden="1" customHeight="1">
      <c r="B98" s="123"/>
      <c r="D98" s="124" t="s">
        <v>2524</v>
      </c>
      <c r="E98" s="125"/>
      <c r="F98" s="125"/>
      <c r="G98" s="125"/>
      <c r="H98" s="125"/>
      <c r="I98" s="126"/>
      <c r="J98" s="127">
        <f>J124</f>
        <v>0</v>
      </c>
      <c r="L98" s="123"/>
    </row>
    <row r="99" spans="1:31" s="9" customFormat="1" ht="24.95" hidden="1" customHeight="1">
      <c r="B99" s="123"/>
      <c r="D99" s="124" t="s">
        <v>2525</v>
      </c>
      <c r="E99" s="125"/>
      <c r="F99" s="125"/>
      <c r="G99" s="125"/>
      <c r="H99" s="125"/>
      <c r="I99" s="126"/>
      <c r="J99" s="127">
        <f>J128</f>
        <v>0</v>
      </c>
      <c r="L99" s="123"/>
    </row>
    <row r="100" spans="1:31" s="9" customFormat="1" ht="24.95" hidden="1" customHeight="1">
      <c r="B100" s="123"/>
      <c r="D100" s="124" t="s">
        <v>2526</v>
      </c>
      <c r="E100" s="125"/>
      <c r="F100" s="125"/>
      <c r="G100" s="125"/>
      <c r="H100" s="125"/>
      <c r="I100" s="126"/>
      <c r="J100" s="127">
        <f>J147</f>
        <v>0</v>
      </c>
      <c r="L100" s="123"/>
    </row>
    <row r="101" spans="1:31" s="2" customFormat="1" ht="21.75" hidden="1" customHeight="1">
      <c r="A101" s="29"/>
      <c r="B101" s="30"/>
      <c r="C101" s="29"/>
      <c r="D101" s="29"/>
      <c r="E101" s="29"/>
      <c r="F101" s="29"/>
      <c r="G101" s="29"/>
      <c r="H101" s="29"/>
      <c r="I101" s="93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31" s="2" customFormat="1" ht="6.95" hidden="1" customHeight="1">
      <c r="A102" s="29"/>
      <c r="B102" s="44"/>
      <c r="C102" s="45"/>
      <c r="D102" s="45"/>
      <c r="E102" s="45"/>
      <c r="F102" s="45"/>
      <c r="G102" s="45"/>
      <c r="H102" s="45"/>
      <c r="I102" s="117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ht="11.25" hidden="1"/>
    <row r="104" spans="1:31" ht="11.25" hidden="1"/>
    <row r="105" spans="1:31" ht="11.25" hidden="1"/>
    <row r="106" spans="1:31" s="2" customFormat="1" ht="6.95" customHeight="1">
      <c r="A106" s="29"/>
      <c r="B106" s="46"/>
      <c r="C106" s="47"/>
      <c r="D106" s="47"/>
      <c r="E106" s="47"/>
      <c r="F106" s="47"/>
      <c r="G106" s="47"/>
      <c r="H106" s="47"/>
      <c r="I106" s="118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24.95" customHeight="1">
      <c r="A107" s="29"/>
      <c r="B107" s="30"/>
      <c r="C107" s="18" t="s">
        <v>181</v>
      </c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16</v>
      </c>
      <c r="D109" s="29"/>
      <c r="E109" s="29"/>
      <c r="F109" s="29"/>
      <c r="G109" s="29"/>
      <c r="H109" s="29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23" t="str">
        <f>E7</f>
        <v>Revitalizace polyfunkčního bytového domu- ul.Petra Křičky č.p.3106, 3373 - Ostrava</v>
      </c>
      <c r="F110" s="224"/>
      <c r="G110" s="224"/>
      <c r="H110" s="224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154</v>
      </c>
      <c r="D111" s="29"/>
      <c r="E111" s="29"/>
      <c r="F111" s="29"/>
      <c r="G111" s="29"/>
      <c r="H111" s="29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10" t="str">
        <f>E9</f>
        <v>0621 - BD č.p.3106 - Topení - č.p.14 - Uznatelné náklady</v>
      </c>
      <c r="F112" s="225"/>
      <c r="G112" s="225"/>
      <c r="H112" s="225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93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21</v>
      </c>
      <c r="D114" s="29"/>
      <c r="E114" s="29"/>
      <c r="F114" s="22" t="str">
        <f>F12</f>
        <v xml:space="preserve"> </v>
      </c>
      <c r="G114" s="29"/>
      <c r="H114" s="29"/>
      <c r="I114" s="94" t="s">
        <v>23</v>
      </c>
      <c r="J114" s="52" t="str">
        <f>IF(J12="","",J12)</f>
        <v>6. 3. 2020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93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25</v>
      </c>
      <c r="D116" s="29"/>
      <c r="E116" s="29"/>
      <c r="F116" s="22" t="str">
        <f>E15</f>
        <v xml:space="preserve"> </v>
      </c>
      <c r="G116" s="29"/>
      <c r="H116" s="29"/>
      <c r="I116" s="94" t="s">
        <v>31</v>
      </c>
      <c r="J116" s="27" t="str">
        <f>E21</f>
        <v>MS-projekce s.r.o.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>
      <c r="A117" s="29"/>
      <c r="B117" s="30"/>
      <c r="C117" s="24" t="s">
        <v>29</v>
      </c>
      <c r="D117" s="29"/>
      <c r="E117" s="29"/>
      <c r="F117" s="22" t="str">
        <f>IF(E18="","",E18)</f>
        <v>Vyplň údaj</v>
      </c>
      <c r="G117" s="29"/>
      <c r="H117" s="29"/>
      <c r="I117" s="94" t="s">
        <v>36</v>
      </c>
      <c r="J117" s="27" t="str">
        <f>E24</f>
        <v/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0.35" customHeight="1">
      <c r="A118" s="29"/>
      <c r="B118" s="30"/>
      <c r="C118" s="29"/>
      <c r="D118" s="29"/>
      <c r="E118" s="29"/>
      <c r="F118" s="29"/>
      <c r="G118" s="29"/>
      <c r="H118" s="29"/>
      <c r="I118" s="93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11" customFormat="1" ht="29.25" customHeight="1">
      <c r="A119" s="133"/>
      <c r="B119" s="134"/>
      <c r="C119" s="135" t="s">
        <v>182</v>
      </c>
      <c r="D119" s="136" t="s">
        <v>64</v>
      </c>
      <c r="E119" s="136" t="s">
        <v>60</v>
      </c>
      <c r="F119" s="136" t="s">
        <v>61</v>
      </c>
      <c r="G119" s="136" t="s">
        <v>183</v>
      </c>
      <c r="H119" s="136" t="s">
        <v>184</v>
      </c>
      <c r="I119" s="137" t="s">
        <v>185</v>
      </c>
      <c r="J119" s="138" t="s">
        <v>158</v>
      </c>
      <c r="K119" s="139" t="s">
        <v>186</v>
      </c>
      <c r="L119" s="140"/>
      <c r="M119" s="59" t="s">
        <v>1</v>
      </c>
      <c r="N119" s="60" t="s">
        <v>43</v>
      </c>
      <c r="O119" s="60" t="s">
        <v>187</v>
      </c>
      <c r="P119" s="60" t="s">
        <v>188</v>
      </c>
      <c r="Q119" s="60" t="s">
        <v>189</v>
      </c>
      <c r="R119" s="60" t="s">
        <v>190</v>
      </c>
      <c r="S119" s="60" t="s">
        <v>191</v>
      </c>
      <c r="T119" s="61" t="s">
        <v>192</v>
      </c>
      <c r="U119" s="133"/>
      <c r="V119" s="133"/>
      <c r="W119" s="133"/>
      <c r="X119" s="133"/>
      <c r="Y119" s="133"/>
      <c r="Z119" s="133"/>
      <c r="AA119" s="133"/>
      <c r="AB119" s="133"/>
      <c r="AC119" s="133"/>
      <c r="AD119" s="133"/>
      <c r="AE119" s="133"/>
    </row>
    <row r="120" spans="1:65" s="2" customFormat="1" ht="22.9" customHeight="1">
      <c r="A120" s="29"/>
      <c r="B120" s="30"/>
      <c r="C120" s="66" t="s">
        <v>193</v>
      </c>
      <c r="D120" s="29"/>
      <c r="E120" s="29"/>
      <c r="F120" s="29"/>
      <c r="G120" s="29"/>
      <c r="H120" s="29"/>
      <c r="I120" s="93"/>
      <c r="J120" s="141">
        <f>BK120</f>
        <v>0</v>
      </c>
      <c r="K120" s="29"/>
      <c r="L120" s="30"/>
      <c r="M120" s="62"/>
      <c r="N120" s="53"/>
      <c r="O120" s="63"/>
      <c r="P120" s="142">
        <f>P121+P124+P128+P147</f>
        <v>0</v>
      </c>
      <c r="Q120" s="63"/>
      <c r="R120" s="142">
        <f>R121+R124+R128+R147</f>
        <v>0</v>
      </c>
      <c r="S120" s="63"/>
      <c r="T120" s="143">
        <f>T121+T124+T128+T147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78</v>
      </c>
      <c r="AU120" s="14" t="s">
        <v>160</v>
      </c>
      <c r="BK120" s="144">
        <f>BK121+BK124+BK128+BK147</f>
        <v>0</v>
      </c>
    </row>
    <row r="121" spans="1:65" s="12" customFormat="1" ht="25.9" customHeight="1">
      <c r="B121" s="145"/>
      <c r="D121" s="146" t="s">
        <v>78</v>
      </c>
      <c r="E121" s="147" t="s">
        <v>2527</v>
      </c>
      <c r="F121" s="147" t="s">
        <v>2528</v>
      </c>
      <c r="I121" s="148"/>
      <c r="J121" s="149">
        <f>BK121</f>
        <v>0</v>
      </c>
      <c r="L121" s="145"/>
      <c r="M121" s="150"/>
      <c r="N121" s="151"/>
      <c r="O121" s="151"/>
      <c r="P121" s="152">
        <f>SUM(P122:P123)</f>
        <v>0</v>
      </c>
      <c r="Q121" s="151"/>
      <c r="R121" s="152">
        <f>SUM(R122:R123)</f>
        <v>0</v>
      </c>
      <c r="S121" s="151"/>
      <c r="T121" s="153">
        <f>SUM(T122:T123)</f>
        <v>0</v>
      </c>
      <c r="AR121" s="146" t="s">
        <v>204</v>
      </c>
      <c r="AT121" s="154" t="s">
        <v>78</v>
      </c>
      <c r="AU121" s="154" t="s">
        <v>79</v>
      </c>
      <c r="AY121" s="146" t="s">
        <v>196</v>
      </c>
      <c r="BK121" s="155">
        <f>SUM(BK122:BK123)</f>
        <v>0</v>
      </c>
    </row>
    <row r="122" spans="1:65" s="2" customFormat="1" ht="16.5" customHeight="1">
      <c r="A122" s="29"/>
      <c r="B122" s="158"/>
      <c r="C122" s="159" t="s">
        <v>87</v>
      </c>
      <c r="D122" s="159" t="s">
        <v>199</v>
      </c>
      <c r="E122" s="160" t="s">
        <v>2529</v>
      </c>
      <c r="F122" s="161" t="s">
        <v>2530</v>
      </c>
      <c r="G122" s="162" t="s">
        <v>2292</v>
      </c>
      <c r="H122" s="163">
        <v>1</v>
      </c>
      <c r="I122" s="164"/>
      <c r="J122" s="165">
        <f>ROUND(I122*H122,2)</f>
        <v>0</v>
      </c>
      <c r="K122" s="166"/>
      <c r="L122" s="30"/>
      <c r="M122" s="167" t="s">
        <v>1</v>
      </c>
      <c r="N122" s="168" t="s">
        <v>45</v>
      </c>
      <c r="O122" s="55"/>
      <c r="P122" s="169">
        <f>O122*H122</f>
        <v>0</v>
      </c>
      <c r="Q122" s="169">
        <v>0</v>
      </c>
      <c r="R122" s="169">
        <f>Q122*H122</f>
        <v>0</v>
      </c>
      <c r="S122" s="169">
        <v>0</v>
      </c>
      <c r="T122" s="170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71" t="s">
        <v>265</v>
      </c>
      <c r="AT122" s="171" t="s">
        <v>199</v>
      </c>
      <c r="AU122" s="171" t="s">
        <v>87</v>
      </c>
      <c r="AY122" s="14" t="s">
        <v>196</v>
      </c>
      <c r="BE122" s="172">
        <f>IF(N122="základní",J122,0)</f>
        <v>0</v>
      </c>
      <c r="BF122" s="172">
        <f>IF(N122="snížená",J122,0)</f>
        <v>0</v>
      </c>
      <c r="BG122" s="172">
        <f>IF(N122="zákl. přenesená",J122,0)</f>
        <v>0</v>
      </c>
      <c r="BH122" s="172">
        <f>IF(N122="sníž. přenesená",J122,0)</f>
        <v>0</v>
      </c>
      <c r="BI122" s="172">
        <f>IF(N122="nulová",J122,0)</f>
        <v>0</v>
      </c>
      <c r="BJ122" s="14" t="s">
        <v>204</v>
      </c>
      <c r="BK122" s="172">
        <f>ROUND(I122*H122,2)</f>
        <v>0</v>
      </c>
      <c r="BL122" s="14" t="s">
        <v>265</v>
      </c>
      <c r="BM122" s="171" t="s">
        <v>204</v>
      </c>
    </row>
    <row r="123" spans="1:65" s="2" customFormat="1" ht="21.75" customHeight="1">
      <c r="A123" s="29"/>
      <c r="B123" s="158"/>
      <c r="C123" s="159" t="s">
        <v>204</v>
      </c>
      <c r="D123" s="159" t="s">
        <v>199</v>
      </c>
      <c r="E123" s="160" t="s">
        <v>2531</v>
      </c>
      <c r="F123" s="161" t="s">
        <v>2532</v>
      </c>
      <c r="G123" s="162" t="s">
        <v>2292</v>
      </c>
      <c r="H123" s="163">
        <v>1</v>
      </c>
      <c r="I123" s="164"/>
      <c r="J123" s="165">
        <f>ROUND(I123*H123,2)</f>
        <v>0</v>
      </c>
      <c r="K123" s="166"/>
      <c r="L123" s="30"/>
      <c r="M123" s="167" t="s">
        <v>1</v>
      </c>
      <c r="N123" s="168" t="s">
        <v>45</v>
      </c>
      <c r="O123" s="55"/>
      <c r="P123" s="169">
        <f>O123*H123</f>
        <v>0</v>
      </c>
      <c r="Q123" s="169">
        <v>0</v>
      </c>
      <c r="R123" s="169">
        <f>Q123*H123</f>
        <v>0</v>
      </c>
      <c r="S123" s="169">
        <v>0</v>
      </c>
      <c r="T123" s="170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71" t="s">
        <v>265</v>
      </c>
      <c r="AT123" s="171" t="s">
        <v>199</v>
      </c>
      <c r="AU123" s="171" t="s">
        <v>87</v>
      </c>
      <c r="AY123" s="14" t="s">
        <v>196</v>
      </c>
      <c r="BE123" s="172">
        <f>IF(N123="základní",J123,0)</f>
        <v>0</v>
      </c>
      <c r="BF123" s="172">
        <f>IF(N123="snížená",J123,0)</f>
        <v>0</v>
      </c>
      <c r="BG123" s="172">
        <f>IF(N123="zákl. přenesená",J123,0)</f>
        <v>0</v>
      </c>
      <c r="BH123" s="172">
        <f>IF(N123="sníž. přenesená",J123,0)</f>
        <v>0</v>
      </c>
      <c r="BI123" s="172">
        <f>IF(N123="nulová",J123,0)</f>
        <v>0</v>
      </c>
      <c r="BJ123" s="14" t="s">
        <v>204</v>
      </c>
      <c r="BK123" s="172">
        <f>ROUND(I123*H123,2)</f>
        <v>0</v>
      </c>
      <c r="BL123" s="14" t="s">
        <v>265</v>
      </c>
      <c r="BM123" s="171" t="s">
        <v>203</v>
      </c>
    </row>
    <row r="124" spans="1:65" s="12" customFormat="1" ht="25.9" customHeight="1">
      <c r="B124" s="145"/>
      <c r="D124" s="146" t="s">
        <v>78</v>
      </c>
      <c r="E124" s="147" t="s">
        <v>2533</v>
      </c>
      <c r="F124" s="147" t="s">
        <v>2534</v>
      </c>
      <c r="I124" s="148"/>
      <c r="J124" s="149">
        <f>BK124</f>
        <v>0</v>
      </c>
      <c r="L124" s="145"/>
      <c r="M124" s="150"/>
      <c r="N124" s="151"/>
      <c r="O124" s="151"/>
      <c r="P124" s="152">
        <f>SUM(P125:P127)</f>
        <v>0</v>
      </c>
      <c r="Q124" s="151"/>
      <c r="R124" s="152">
        <f>SUM(R125:R127)</f>
        <v>0</v>
      </c>
      <c r="S124" s="151"/>
      <c r="T124" s="153">
        <f>SUM(T125:T127)</f>
        <v>0</v>
      </c>
      <c r="AR124" s="146" t="s">
        <v>204</v>
      </c>
      <c r="AT124" s="154" t="s">
        <v>78</v>
      </c>
      <c r="AU124" s="154" t="s">
        <v>79</v>
      </c>
      <c r="AY124" s="146" t="s">
        <v>196</v>
      </c>
      <c r="BK124" s="155">
        <f>SUM(BK125:BK127)</f>
        <v>0</v>
      </c>
    </row>
    <row r="125" spans="1:65" s="2" customFormat="1" ht="21.75" customHeight="1">
      <c r="A125" s="29"/>
      <c r="B125" s="158"/>
      <c r="C125" s="159" t="s">
        <v>197</v>
      </c>
      <c r="D125" s="159" t="s">
        <v>199</v>
      </c>
      <c r="E125" s="160" t="s">
        <v>2535</v>
      </c>
      <c r="F125" s="161" t="s">
        <v>2536</v>
      </c>
      <c r="G125" s="162" t="s">
        <v>222</v>
      </c>
      <c r="H125" s="163">
        <v>1</v>
      </c>
      <c r="I125" s="164"/>
      <c r="J125" s="165">
        <f>ROUND(I125*H125,2)</f>
        <v>0</v>
      </c>
      <c r="K125" s="166"/>
      <c r="L125" s="30"/>
      <c r="M125" s="167" t="s">
        <v>1</v>
      </c>
      <c r="N125" s="168" t="s">
        <v>45</v>
      </c>
      <c r="O125" s="55"/>
      <c r="P125" s="169">
        <f>O125*H125</f>
        <v>0</v>
      </c>
      <c r="Q125" s="169">
        <v>0</v>
      </c>
      <c r="R125" s="169">
        <f>Q125*H125</f>
        <v>0</v>
      </c>
      <c r="S125" s="169">
        <v>0</v>
      </c>
      <c r="T125" s="170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1" t="s">
        <v>265</v>
      </c>
      <c r="AT125" s="171" t="s">
        <v>199</v>
      </c>
      <c r="AU125" s="171" t="s">
        <v>87</v>
      </c>
      <c r="AY125" s="14" t="s">
        <v>196</v>
      </c>
      <c r="BE125" s="172">
        <f>IF(N125="základní",J125,0)</f>
        <v>0</v>
      </c>
      <c r="BF125" s="172">
        <f>IF(N125="snížená",J125,0)</f>
        <v>0</v>
      </c>
      <c r="BG125" s="172">
        <f>IF(N125="zákl. přenesená",J125,0)</f>
        <v>0</v>
      </c>
      <c r="BH125" s="172">
        <f>IF(N125="sníž. přenesená",J125,0)</f>
        <v>0</v>
      </c>
      <c r="BI125" s="172">
        <f>IF(N125="nulová",J125,0)</f>
        <v>0</v>
      </c>
      <c r="BJ125" s="14" t="s">
        <v>204</v>
      </c>
      <c r="BK125" s="172">
        <f>ROUND(I125*H125,2)</f>
        <v>0</v>
      </c>
      <c r="BL125" s="14" t="s">
        <v>265</v>
      </c>
      <c r="BM125" s="171" t="s">
        <v>224</v>
      </c>
    </row>
    <row r="126" spans="1:65" s="2" customFormat="1" ht="16.5" customHeight="1">
      <c r="A126" s="29"/>
      <c r="B126" s="158"/>
      <c r="C126" s="159" t="s">
        <v>203</v>
      </c>
      <c r="D126" s="159" t="s">
        <v>199</v>
      </c>
      <c r="E126" s="160" t="s">
        <v>2537</v>
      </c>
      <c r="F126" s="161" t="s">
        <v>2538</v>
      </c>
      <c r="G126" s="162" t="s">
        <v>222</v>
      </c>
      <c r="H126" s="163">
        <v>4</v>
      </c>
      <c r="I126" s="164"/>
      <c r="J126" s="165">
        <f>ROUND(I126*H126,2)</f>
        <v>0</v>
      </c>
      <c r="K126" s="166"/>
      <c r="L126" s="30"/>
      <c r="M126" s="167" t="s">
        <v>1</v>
      </c>
      <c r="N126" s="168" t="s">
        <v>45</v>
      </c>
      <c r="O126" s="55"/>
      <c r="P126" s="169">
        <f>O126*H126</f>
        <v>0</v>
      </c>
      <c r="Q126" s="169">
        <v>0</v>
      </c>
      <c r="R126" s="169">
        <f>Q126*H126</f>
        <v>0</v>
      </c>
      <c r="S126" s="169">
        <v>0</v>
      </c>
      <c r="T126" s="170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71" t="s">
        <v>265</v>
      </c>
      <c r="AT126" s="171" t="s">
        <v>199</v>
      </c>
      <c r="AU126" s="171" t="s">
        <v>87</v>
      </c>
      <c r="AY126" s="14" t="s">
        <v>196</v>
      </c>
      <c r="BE126" s="172">
        <f>IF(N126="základní",J126,0)</f>
        <v>0</v>
      </c>
      <c r="BF126" s="172">
        <f>IF(N126="snížená",J126,0)</f>
        <v>0</v>
      </c>
      <c r="BG126" s="172">
        <f>IF(N126="zákl. přenesená",J126,0)</f>
        <v>0</v>
      </c>
      <c r="BH126" s="172">
        <f>IF(N126="sníž. přenesená",J126,0)</f>
        <v>0</v>
      </c>
      <c r="BI126" s="172">
        <f>IF(N126="nulová",J126,0)</f>
        <v>0</v>
      </c>
      <c r="BJ126" s="14" t="s">
        <v>204</v>
      </c>
      <c r="BK126" s="172">
        <f>ROUND(I126*H126,2)</f>
        <v>0</v>
      </c>
      <c r="BL126" s="14" t="s">
        <v>265</v>
      </c>
      <c r="BM126" s="171" t="s">
        <v>217</v>
      </c>
    </row>
    <row r="127" spans="1:65" s="2" customFormat="1" ht="16.5" customHeight="1">
      <c r="A127" s="29"/>
      <c r="B127" s="158"/>
      <c r="C127" s="159" t="s">
        <v>219</v>
      </c>
      <c r="D127" s="159" t="s">
        <v>199</v>
      </c>
      <c r="E127" s="160" t="s">
        <v>2539</v>
      </c>
      <c r="F127" s="161" t="s">
        <v>2540</v>
      </c>
      <c r="G127" s="162" t="s">
        <v>222</v>
      </c>
      <c r="H127" s="163">
        <v>5</v>
      </c>
      <c r="I127" s="164"/>
      <c r="J127" s="165">
        <f>ROUND(I127*H127,2)</f>
        <v>0</v>
      </c>
      <c r="K127" s="166"/>
      <c r="L127" s="30"/>
      <c r="M127" s="167" t="s">
        <v>1</v>
      </c>
      <c r="N127" s="168" t="s">
        <v>45</v>
      </c>
      <c r="O127" s="55"/>
      <c r="P127" s="169">
        <f>O127*H127</f>
        <v>0</v>
      </c>
      <c r="Q127" s="169">
        <v>0</v>
      </c>
      <c r="R127" s="169">
        <f>Q127*H127</f>
        <v>0</v>
      </c>
      <c r="S127" s="169">
        <v>0</v>
      </c>
      <c r="T127" s="170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1" t="s">
        <v>265</v>
      </c>
      <c r="AT127" s="171" t="s">
        <v>199</v>
      </c>
      <c r="AU127" s="171" t="s">
        <v>87</v>
      </c>
      <c r="AY127" s="14" t="s">
        <v>196</v>
      </c>
      <c r="BE127" s="172">
        <f>IF(N127="základní",J127,0)</f>
        <v>0</v>
      </c>
      <c r="BF127" s="172">
        <f>IF(N127="snížená",J127,0)</f>
        <v>0</v>
      </c>
      <c r="BG127" s="172">
        <f>IF(N127="zákl. přenesená",J127,0)</f>
        <v>0</v>
      </c>
      <c r="BH127" s="172">
        <f>IF(N127="sníž. přenesená",J127,0)</f>
        <v>0</v>
      </c>
      <c r="BI127" s="172">
        <f>IF(N127="nulová",J127,0)</f>
        <v>0</v>
      </c>
      <c r="BJ127" s="14" t="s">
        <v>204</v>
      </c>
      <c r="BK127" s="172">
        <f>ROUND(I127*H127,2)</f>
        <v>0</v>
      </c>
      <c r="BL127" s="14" t="s">
        <v>265</v>
      </c>
      <c r="BM127" s="171" t="s">
        <v>241</v>
      </c>
    </row>
    <row r="128" spans="1:65" s="12" customFormat="1" ht="25.9" customHeight="1">
      <c r="B128" s="145"/>
      <c r="D128" s="146" t="s">
        <v>78</v>
      </c>
      <c r="E128" s="147" t="s">
        <v>2541</v>
      </c>
      <c r="F128" s="147" t="s">
        <v>2542</v>
      </c>
      <c r="I128" s="148"/>
      <c r="J128" s="149">
        <f>BK128</f>
        <v>0</v>
      </c>
      <c r="L128" s="145"/>
      <c r="M128" s="150"/>
      <c r="N128" s="151"/>
      <c r="O128" s="151"/>
      <c r="P128" s="152">
        <f>SUM(P129:P146)</f>
        <v>0</v>
      </c>
      <c r="Q128" s="151"/>
      <c r="R128" s="152">
        <f>SUM(R129:R146)</f>
        <v>0</v>
      </c>
      <c r="S128" s="151"/>
      <c r="T128" s="153">
        <f>SUM(T129:T146)</f>
        <v>0</v>
      </c>
      <c r="AR128" s="146" t="s">
        <v>204</v>
      </c>
      <c r="AT128" s="154" t="s">
        <v>78</v>
      </c>
      <c r="AU128" s="154" t="s">
        <v>79</v>
      </c>
      <c r="AY128" s="146" t="s">
        <v>196</v>
      </c>
      <c r="BK128" s="155">
        <f>SUM(BK129:BK146)</f>
        <v>0</v>
      </c>
    </row>
    <row r="129" spans="1:65" s="2" customFormat="1" ht="16.5" customHeight="1">
      <c r="A129" s="29"/>
      <c r="B129" s="158"/>
      <c r="C129" s="159" t="s">
        <v>224</v>
      </c>
      <c r="D129" s="159" t="s">
        <v>199</v>
      </c>
      <c r="E129" s="160" t="s">
        <v>2543</v>
      </c>
      <c r="F129" s="161" t="s">
        <v>2544</v>
      </c>
      <c r="G129" s="162" t="s">
        <v>512</v>
      </c>
      <c r="H129" s="163">
        <v>2</v>
      </c>
      <c r="I129" s="164"/>
      <c r="J129" s="165">
        <f t="shared" ref="J129:J146" si="0">ROUND(I129*H129,2)</f>
        <v>0</v>
      </c>
      <c r="K129" s="166"/>
      <c r="L129" s="30"/>
      <c r="M129" s="167" t="s">
        <v>1</v>
      </c>
      <c r="N129" s="168" t="s">
        <v>45</v>
      </c>
      <c r="O129" s="55"/>
      <c r="P129" s="169">
        <f t="shared" ref="P129:P146" si="1">O129*H129</f>
        <v>0</v>
      </c>
      <c r="Q129" s="169">
        <v>0</v>
      </c>
      <c r="R129" s="169">
        <f t="shared" ref="R129:R146" si="2">Q129*H129</f>
        <v>0</v>
      </c>
      <c r="S129" s="169">
        <v>0</v>
      </c>
      <c r="T129" s="170">
        <f t="shared" ref="T129:T146" si="3"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1" t="s">
        <v>265</v>
      </c>
      <c r="AT129" s="171" t="s">
        <v>199</v>
      </c>
      <c r="AU129" s="171" t="s">
        <v>87</v>
      </c>
      <c r="AY129" s="14" t="s">
        <v>196</v>
      </c>
      <c r="BE129" s="172">
        <f t="shared" ref="BE129:BE146" si="4">IF(N129="základní",J129,0)</f>
        <v>0</v>
      </c>
      <c r="BF129" s="172">
        <f t="shared" ref="BF129:BF146" si="5">IF(N129="snížená",J129,0)</f>
        <v>0</v>
      </c>
      <c r="BG129" s="172">
        <f t="shared" ref="BG129:BG146" si="6">IF(N129="zákl. přenesená",J129,0)</f>
        <v>0</v>
      </c>
      <c r="BH129" s="172">
        <f t="shared" ref="BH129:BH146" si="7">IF(N129="sníž. přenesená",J129,0)</f>
        <v>0</v>
      </c>
      <c r="BI129" s="172">
        <f t="shared" ref="BI129:BI146" si="8">IF(N129="nulová",J129,0)</f>
        <v>0</v>
      </c>
      <c r="BJ129" s="14" t="s">
        <v>204</v>
      </c>
      <c r="BK129" s="172">
        <f t="shared" ref="BK129:BK146" si="9">ROUND(I129*H129,2)</f>
        <v>0</v>
      </c>
      <c r="BL129" s="14" t="s">
        <v>265</v>
      </c>
      <c r="BM129" s="171" t="s">
        <v>249</v>
      </c>
    </row>
    <row r="130" spans="1:65" s="2" customFormat="1" ht="21.75" customHeight="1">
      <c r="A130" s="29"/>
      <c r="B130" s="158"/>
      <c r="C130" s="159" t="s">
        <v>228</v>
      </c>
      <c r="D130" s="159" t="s">
        <v>199</v>
      </c>
      <c r="E130" s="160" t="s">
        <v>2545</v>
      </c>
      <c r="F130" s="161" t="s">
        <v>2546</v>
      </c>
      <c r="G130" s="162" t="s">
        <v>512</v>
      </c>
      <c r="H130" s="163">
        <v>1</v>
      </c>
      <c r="I130" s="164"/>
      <c r="J130" s="165">
        <f t="shared" si="0"/>
        <v>0</v>
      </c>
      <c r="K130" s="166"/>
      <c r="L130" s="30"/>
      <c r="M130" s="167" t="s">
        <v>1</v>
      </c>
      <c r="N130" s="168" t="s">
        <v>45</v>
      </c>
      <c r="O130" s="55"/>
      <c r="P130" s="169">
        <f t="shared" si="1"/>
        <v>0</v>
      </c>
      <c r="Q130" s="169">
        <v>0</v>
      </c>
      <c r="R130" s="169">
        <f t="shared" si="2"/>
        <v>0</v>
      </c>
      <c r="S130" s="169">
        <v>0</v>
      </c>
      <c r="T130" s="170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1" t="s">
        <v>265</v>
      </c>
      <c r="AT130" s="171" t="s">
        <v>199</v>
      </c>
      <c r="AU130" s="171" t="s">
        <v>87</v>
      </c>
      <c r="AY130" s="14" t="s">
        <v>196</v>
      </c>
      <c r="BE130" s="172">
        <f t="shared" si="4"/>
        <v>0</v>
      </c>
      <c r="BF130" s="172">
        <f t="shared" si="5"/>
        <v>0</v>
      </c>
      <c r="BG130" s="172">
        <f t="shared" si="6"/>
        <v>0</v>
      </c>
      <c r="BH130" s="172">
        <f t="shared" si="7"/>
        <v>0</v>
      </c>
      <c r="BI130" s="172">
        <f t="shared" si="8"/>
        <v>0</v>
      </c>
      <c r="BJ130" s="14" t="s">
        <v>204</v>
      </c>
      <c r="BK130" s="172">
        <f t="shared" si="9"/>
        <v>0</v>
      </c>
      <c r="BL130" s="14" t="s">
        <v>265</v>
      </c>
      <c r="BM130" s="171" t="s">
        <v>257</v>
      </c>
    </row>
    <row r="131" spans="1:65" s="2" customFormat="1" ht="16.5" customHeight="1">
      <c r="A131" s="29"/>
      <c r="B131" s="158"/>
      <c r="C131" s="159" t="s">
        <v>217</v>
      </c>
      <c r="D131" s="159" t="s">
        <v>199</v>
      </c>
      <c r="E131" s="160" t="s">
        <v>2547</v>
      </c>
      <c r="F131" s="161" t="s">
        <v>2548</v>
      </c>
      <c r="G131" s="162" t="s">
        <v>512</v>
      </c>
      <c r="H131" s="163">
        <v>1</v>
      </c>
      <c r="I131" s="164"/>
      <c r="J131" s="165">
        <f t="shared" si="0"/>
        <v>0</v>
      </c>
      <c r="K131" s="166"/>
      <c r="L131" s="30"/>
      <c r="M131" s="167" t="s">
        <v>1</v>
      </c>
      <c r="N131" s="168" t="s">
        <v>45</v>
      </c>
      <c r="O131" s="55"/>
      <c r="P131" s="169">
        <f t="shared" si="1"/>
        <v>0</v>
      </c>
      <c r="Q131" s="169">
        <v>0</v>
      </c>
      <c r="R131" s="169">
        <f t="shared" si="2"/>
        <v>0</v>
      </c>
      <c r="S131" s="169">
        <v>0</v>
      </c>
      <c r="T131" s="170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1" t="s">
        <v>265</v>
      </c>
      <c r="AT131" s="171" t="s">
        <v>199</v>
      </c>
      <c r="AU131" s="171" t="s">
        <v>87</v>
      </c>
      <c r="AY131" s="14" t="s">
        <v>196</v>
      </c>
      <c r="BE131" s="172">
        <f t="shared" si="4"/>
        <v>0</v>
      </c>
      <c r="BF131" s="172">
        <f t="shared" si="5"/>
        <v>0</v>
      </c>
      <c r="BG131" s="172">
        <f t="shared" si="6"/>
        <v>0</v>
      </c>
      <c r="BH131" s="172">
        <f t="shared" si="7"/>
        <v>0</v>
      </c>
      <c r="BI131" s="172">
        <f t="shared" si="8"/>
        <v>0</v>
      </c>
      <c r="BJ131" s="14" t="s">
        <v>204</v>
      </c>
      <c r="BK131" s="172">
        <f t="shared" si="9"/>
        <v>0</v>
      </c>
      <c r="BL131" s="14" t="s">
        <v>265</v>
      </c>
      <c r="BM131" s="171" t="s">
        <v>265</v>
      </c>
    </row>
    <row r="132" spans="1:65" s="2" customFormat="1" ht="16.5" customHeight="1">
      <c r="A132" s="29"/>
      <c r="B132" s="158"/>
      <c r="C132" s="159" t="s">
        <v>237</v>
      </c>
      <c r="D132" s="159" t="s">
        <v>199</v>
      </c>
      <c r="E132" s="160" t="s">
        <v>2549</v>
      </c>
      <c r="F132" s="161" t="s">
        <v>2550</v>
      </c>
      <c r="G132" s="162" t="s">
        <v>512</v>
      </c>
      <c r="H132" s="163">
        <v>3</v>
      </c>
      <c r="I132" s="164"/>
      <c r="J132" s="165">
        <f t="shared" si="0"/>
        <v>0</v>
      </c>
      <c r="K132" s="166"/>
      <c r="L132" s="30"/>
      <c r="M132" s="167" t="s">
        <v>1</v>
      </c>
      <c r="N132" s="168" t="s">
        <v>45</v>
      </c>
      <c r="O132" s="55"/>
      <c r="P132" s="169">
        <f t="shared" si="1"/>
        <v>0</v>
      </c>
      <c r="Q132" s="169">
        <v>0</v>
      </c>
      <c r="R132" s="169">
        <f t="shared" si="2"/>
        <v>0</v>
      </c>
      <c r="S132" s="169">
        <v>0</v>
      </c>
      <c r="T132" s="170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1" t="s">
        <v>265</v>
      </c>
      <c r="AT132" s="171" t="s">
        <v>199</v>
      </c>
      <c r="AU132" s="171" t="s">
        <v>87</v>
      </c>
      <c r="AY132" s="14" t="s">
        <v>196</v>
      </c>
      <c r="BE132" s="172">
        <f t="shared" si="4"/>
        <v>0</v>
      </c>
      <c r="BF132" s="172">
        <f t="shared" si="5"/>
        <v>0</v>
      </c>
      <c r="BG132" s="172">
        <f t="shared" si="6"/>
        <v>0</v>
      </c>
      <c r="BH132" s="172">
        <f t="shared" si="7"/>
        <v>0</v>
      </c>
      <c r="BI132" s="172">
        <f t="shared" si="8"/>
        <v>0</v>
      </c>
      <c r="BJ132" s="14" t="s">
        <v>204</v>
      </c>
      <c r="BK132" s="172">
        <f t="shared" si="9"/>
        <v>0</v>
      </c>
      <c r="BL132" s="14" t="s">
        <v>265</v>
      </c>
      <c r="BM132" s="171" t="s">
        <v>271</v>
      </c>
    </row>
    <row r="133" spans="1:65" s="2" customFormat="1" ht="16.5" customHeight="1">
      <c r="A133" s="29"/>
      <c r="B133" s="158"/>
      <c r="C133" s="159" t="s">
        <v>241</v>
      </c>
      <c r="D133" s="159" t="s">
        <v>199</v>
      </c>
      <c r="E133" s="160" t="s">
        <v>2551</v>
      </c>
      <c r="F133" s="161" t="s">
        <v>2552</v>
      </c>
      <c r="G133" s="162" t="s">
        <v>512</v>
      </c>
      <c r="H133" s="163">
        <v>1</v>
      </c>
      <c r="I133" s="164"/>
      <c r="J133" s="165">
        <f t="shared" si="0"/>
        <v>0</v>
      </c>
      <c r="K133" s="166"/>
      <c r="L133" s="30"/>
      <c r="M133" s="167" t="s">
        <v>1</v>
      </c>
      <c r="N133" s="168" t="s">
        <v>45</v>
      </c>
      <c r="O133" s="55"/>
      <c r="P133" s="169">
        <f t="shared" si="1"/>
        <v>0</v>
      </c>
      <c r="Q133" s="169">
        <v>0</v>
      </c>
      <c r="R133" s="169">
        <f t="shared" si="2"/>
        <v>0</v>
      </c>
      <c r="S133" s="169">
        <v>0</v>
      </c>
      <c r="T133" s="170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1" t="s">
        <v>265</v>
      </c>
      <c r="AT133" s="171" t="s">
        <v>199</v>
      </c>
      <c r="AU133" s="171" t="s">
        <v>87</v>
      </c>
      <c r="AY133" s="14" t="s">
        <v>196</v>
      </c>
      <c r="BE133" s="172">
        <f t="shared" si="4"/>
        <v>0</v>
      </c>
      <c r="BF133" s="172">
        <f t="shared" si="5"/>
        <v>0</v>
      </c>
      <c r="BG133" s="172">
        <f t="shared" si="6"/>
        <v>0</v>
      </c>
      <c r="BH133" s="172">
        <f t="shared" si="7"/>
        <v>0</v>
      </c>
      <c r="BI133" s="172">
        <f t="shared" si="8"/>
        <v>0</v>
      </c>
      <c r="BJ133" s="14" t="s">
        <v>204</v>
      </c>
      <c r="BK133" s="172">
        <f t="shared" si="9"/>
        <v>0</v>
      </c>
      <c r="BL133" s="14" t="s">
        <v>265</v>
      </c>
      <c r="BM133" s="171" t="s">
        <v>279</v>
      </c>
    </row>
    <row r="134" spans="1:65" s="2" customFormat="1" ht="16.5" customHeight="1">
      <c r="A134" s="29"/>
      <c r="B134" s="158"/>
      <c r="C134" s="159" t="s">
        <v>245</v>
      </c>
      <c r="D134" s="159" t="s">
        <v>199</v>
      </c>
      <c r="E134" s="160" t="s">
        <v>2553</v>
      </c>
      <c r="F134" s="161" t="s">
        <v>2554</v>
      </c>
      <c r="G134" s="162" t="s">
        <v>512</v>
      </c>
      <c r="H134" s="163">
        <v>1</v>
      </c>
      <c r="I134" s="164"/>
      <c r="J134" s="165">
        <f t="shared" si="0"/>
        <v>0</v>
      </c>
      <c r="K134" s="166"/>
      <c r="L134" s="30"/>
      <c r="M134" s="167" t="s">
        <v>1</v>
      </c>
      <c r="N134" s="168" t="s">
        <v>45</v>
      </c>
      <c r="O134" s="55"/>
      <c r="P134" s="169">
        <f t="shared" si="1"/>
        <v>0</v>
      </c>
      <c r="Q134" s="169">
        <v>0</v>
      </c>
      <c r="R134" s="169">
        <f t="shared" si="2"/>
        <v>0</v>
      </c>
      <c r="S134" s="169">
        <v>0</v>
      </c>
      <c r="T134" s="170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71" t="s">
        <v>265</v>
      </c>
      <c r="AT134" s="171" t="s">
        <v>199</v>
      </c>
      <c r="AU134" s="171" t="s">
        <v>87</v>
      </c>
      <c r="AY134" s="14" t="s">
        <v>196</v>
      </c>
      <c r="BE134" s="172">
        <f t="shared" si="4"/>
        <v>0</v>
      </c>
      <c r="BF134" s="172">
        <f t="shared" si="5"/>
        <v>0</v>
      </c>
      <c r="BG134" s="172">
        <f t="shared" si="6"/>
        <v>0</v>
      </c>
      <c r="BH134" s="172">
        <f t="shared" si="7"/>
        <v>0</v>
      </c>
      <c r="BI134" s="172">
        <f t="shared" si="8"/>
        <v>0</v>
      </c>
      <c r="BJ134" s="14" t="s">
        <v>204</v>
      </c>
      <c r="BK134" s="172">
        <f t="shared" si="9"/>
        <v>0</v>
      </c>
      <c r="BL134" s="14" t="s">
        <v>265</v>
      </c>
      <c r="BM134" s="171" t="s">
        <v>286</v>
      </c>
    </row>
    <row r="135" spans="1:65" s="2" customFormat="1" ht="16.5" customHeight="1">
      <c r="A135" s="29"/>
      <c r="B135" s="158"/>
      <c r="C135" s="159" t="s">
        <v>249</v>
      </c>
      <c r="D135" s="159" t="s">
        <v>199</v>
      </c>
      <c r="E135" s="160" t="s">
        <v>2555</v>
      </c>
      <c r="F135" s="161" t="s">
        <v>2556</v>
      </c>
      <c r="G135" s="162" t="s">
        <v>512</v>
      </c>
      <c r="H135" s="163">
        <v>2</v>
      </c>
      <c r="I135" s="164"/>
      <c r="J135" s="165">
        <f t="shared" si="0"/>
        <v>0</v>
      </c>
      <c r="K135" s="166"/>
      <c r="L135" s="30"/>
      <c r="M135" s="167" t="s">
        <v>1</v>
      </c>
      <c r="N135" s="168" t="s">
        <v>45</v>
      </c>
      <c r="O135" s="55"/>
      <c r="P135" s="169">
        <f t="shared" si="1"/>
        <v>0</v>
      </c>
      <c r="Q135" s="169">
        <v>0</v>
      </c>
      <c r="R135" s="169">
        <f t="shared" si="2"/>
        <v>0</v>
      </c>
      <c r="S135" s="169">
        <v>0</v>
      </c>
      <c r="T135" s="170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1" t="s">
        <v>265</v>
      </c>
      <c r="AT135" s="171" t="s">
        <v>199</v>
      </c>
      <c r="AU135" s="171" t="s">
        <v>87</v>
      </c>
      <c r="AY135" s="14" t="s">
        <v>196</v>
      </c>
      <c r="BE135" s="172">
        <f t="shared" si="4"/>
        <v>0</v>
      </c>
      <c r="BF135" s="172">
        <f t="shared" si="5"/>
        <v>0</v>
      </c>
      <c r="BG135" s="172">
        <f t="shared" si="6"/>
        <v>0</v>
      </c>
      <c r="BH135" s="172">
        <f t="shared" si="7"/>
        <v>0</v>
      </c>
      <c r="BI135" s="172">
        <f t="shared" si="8"/>
        <v>0</v>
      </c>
      <c r="BJ135" s="14" t="s">
        <v>204</v>
      </c>
      <c r="BK135" s="172">
        <f t="shared" si="9"/>
        <v>0</v>
      </c>
      <c r="BL135" s="14" t="s">
        <v>265</v>
      </c>
      <c r="BM135" s="171" t="s">
        <v>294</v>
      </c>
    </row>
    <row r="136" spans="1:65" s="2" customFormat="1" ht="16.5" customHeight="1">
      <c r="A136" s="29"/>
      <c r="B136" s="158"/>
      <c r="C136" s="159" t="s">
        <v>253</v>
      </c>
      <c r="D136" s="159" t="s">
        <v>199</v>
      </c>
      <c r="E136" s="160" t="s">
        <v>2557</v>
      </c>
      <c r="F136" s="161" t="s">
        <v>2558</v>
      </c>
      <c r="G136" s="162" t="s">
        <v>512</v>
      </c>
      <c r="H136" s="163">
        <v>1</v>
      </c>
      <c r="I136" s="164"/>
      <c r="J136" s="165">
        <f t="shared" si="0"/>
        <v>0</v>
      </c>
      <c r="K136" s="166"/>
      <c r="L136" s="30"/>
      <c r="M136" s="167" t="s">
        <v>1</v>
      </c>
      <c r="N136" s="168" t="s">
        <v>45</v>
      </c>
      <c r="O136" s="55"/>
      <c r="P136" s="169">
        <f t="shared" si="1"/>
        <v>0</v>
      </c>
      <c r="Q136" s="169">
        <v>0</v>
      </c>
      <c r="R136" s="169">
        <f t="shared" si="2"/>
        <v>0</v>
      </c>
      <c r="S136" s="169">
        <v>0</v>
      </c>
      <c r="T136" s="170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1" t="s">
        <v>265</v>
      </c>
      <c r="AT136" s="171" t="s">
        <v>199</v>
      </c>
      <c r="AU136" s="171" t="s">
        <v>87</v>
      </c>
      <c r="AY136" s="14" t="s">
        <v>196</v>
      </c>
      <c r="BE136" s="172">
        <f t="shared" si="4"/>
        <v>0</v>
      </c>
      <c r="BF136" s="172">
        <f t="shared" si="5"/>
        <v>0</v>
      </c>
      <c r="BG136" s="172">
        <f t="shared" si="6"/>
        <v>0</v>
      </c>
      <c r="BH136" s="172">
        <f t="shared" si="7"/>
        <v>0</v>
      </c>
      <c r="BI136" s="172">
        <f t="shared" si="8"/>
        <v>0</v>
      </c>
      <c r="BJ136" s="14" t="s">
        <v>204</v>
      </c>
      <c r="BK136" s="172">
        <f t="shared" si="9"/>
        <v>0</v>
      </c>
      <c r="BL136" s="14" t="s">
        <v>265</v>
      </c>
      <c r="BM136" s="171" t="s">
        <v>2559</v>
      </c>
    </row>
    <row r="137" spans="1:65" s="2" customFormat="1" ht="16.5" customHeight="1">
      <c r="A137" s="29"/>
      <c r="B137" s="158"/>
      <c r="C137" s="159" t="s">
        <v>257</v>
      </c>
      <c r="D137" s="159" t="s">
        <v>199</v>
      </c>
      <c r="E137" s="160" t="s">
        <v>2560</v>
      </c>
      <c r="F137" s="161" t="s">
        <v>2561</v>
      </c>
      <c r="G137" s="162" t="s">
        <v>512</v>
      </c>
      <c r="H137" s="163">
        <v>1</v>
      </c>
      <c r="I137" s="164"/>
      <c r="J137" s="165">
        <f t="shared" si="0"/>
        <v>0</v>
      </c>
      <c r="K137" s="166"/>
      <c r="L137" s="30"/>
      <c r="M137" s="167" t="s">
        <v>1</v>
      </c>
      <c r="N137" s="168" t="s">
        <v>45</v>
      </c>
      <c r="O137" s="55"/>
      <c r="P137" s="169">
        <f t="shared" si="1"/>
        <v>0</v>
      </c>
      <c r="Q137" s="169">
        <v>0</v>
      </c>
      <c r="R137" s="169">
        <f t="shared" si="2"/>
        <v>0</v>
      </c>
      <c r="S137" s="169">
        <v>0</v>
      </c>
      <c r="T137" s="170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1" t="s">
        <v>265</v>
      </c>
      <c r="AT137" s="171" t="s">
        <v>199</v>
      </c>
      <c r="AU137" s="171" t="s">
        <v>87</v>
      </c>
      <c r="AY137" s="14" t="s">
        <v>196</v>
      </c>
      <c r="BE137" s="172">
        <f t="shared" si="4"/>
        <v>0</v>
      </c>
      <c r="BF137" s="172">
        <f t="shared" si="5"/>
        <v>0</v>
      </c>
      <c r="BG137" s="172">
        <f t="shared" si="6"/>
        <v>0</v>
      </c>
      <c r="BH137" s="172">
        <f t="shared" si="7"/>
        <v>0</v>
      </c>
      <c r="BI137" s="172">
        <f t="shared" si="8"/>
        <v>0</v>
      </c>
      <c r="BJ137" s="14" t="s">
        <v>204</v>
      </c>
      <c r="BK137" s="172">
        <f t="shared" si="9"/>
        <v>0</v>
      </c>
      <c r="BL137" s="14" t="s">
        <v>265</v>
      </c>
      <c r="BM137" s="171" t="s">
        <v>2562</v>
      </c>
    </row>
    <row r="138" spans="1:65" s="2" customFormat="1" ht="16.5" customHeight="1">
      <c r="A138" s="29"/>
      <c r="B138" s="158"/>
      <c r="C138" s="159" t="s">
        <v>8</v>
      </c>
      <c r="D138" s="159" t="s">
        <v>199</v>
      </c>
      <c r="E138" s="160" t="s">
        <v>2563</v>
      </c>
      <c r="F138" s="161" t="s">
        <v>2564</v>
      </c>
      <c r="G138" s="162" t="s">
        <v>512</v>
      </c>
      <c r="H138" s="163">
        <v>2</v>
      </c>
      <c r="I138" s="164"/>
      <c r="J138" s="165">
        <f t="shared" si="0"/>
        <v>0</v>
      </c>
      <c r="K138" s="166"/>
      <c r="L138" s="30"/>
      <c r="M138" s="167" t="s">
        <v>1</v>
      </c>
      <c r="N138" s="168" t="s">
        <v>45</v>
      </c>
      <c r="O138" s="55"/>
      <c r="P138" s="169">
        <f t="shared" si="1"/>
        <v>0</v>
      </c>
      <c r="Q138" s="169">
        <v>0</v>
      </c>
      <c r="R138" s="169">
        <f t="shared" si="2"/>
        <v>0</v>
      </c>
      <c r="S138" s="169">
        <v>0</v>
      </c>
      <c r="T138" s="170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1" t="s">
        <v>265</v>
      </c>
      <c r="AT138" s="171" t="s">
        <v>199</v>
      </c>
      <c r="AU138" s="171" t="s">
        <v>87</v>
      </c>
      <c r="AY138" s="14" t="s">
        <v>196</v>
      </c>
      <c r="BE138" s="172">
        <f t="shared" si="4"/>
        <v>0</v>
      </c>
      <c r="BF138" s="172">
        <f t="shared" si="5"/>
        <v>0</v>
      </c>
      <c r="BG138" s="172">
        <f t="shared" si="6"/>
        <v>0</v>
      </c>
      <c r="BH138" s="172">
        <f t="shared" si="7"/>
        <v>0</v>
      </c>
      <c r="BI138" s="172">
        <f t="shared" si="8"/>
        <v>0</v>
      </c>
      <c r="BJ138" s="14" t="s">
        <v>204</v>
      </c>
      <c r="BK138" s="172">
        <f t="shared" si="9"/>
        <v>0</v>
      </c>
      <c r="BL138" s="14" t="s">
        <v>265</v>
      </c>
      <c r="BM138" s="171" t="s">
        <v>2565</v>
      </c>
    </row>
    <row r="139" spans="1:65" s="2" customFormat="1" ht="16.5" customHeight="1">
      <c r="A139" s="29"/>
      <c r="B139" s="158"/>
      <c r="C139" s="159" t="s">
        <v>265</v>
      </c>
      <c r="D139" s="159" t="s">
        <v>199</v>
      </c>
      <c r="E139" s="160" t="s">
        <v>2566</v>
      </c>
      <c r="F139" s="161" t="s">
        <v>2567</v>
      </c>
      <c r="G139" s="162" t="s">
        <v>512</v>
      </c>
      <c r="H139" s="163">
        <v>2</v>
      </c>
      <c r="I139" s="164"/>
      <c r="J139" s="165">
        <f t="shared" si="0"/>
        <v>0</v>
      </c>
      <c r="K139" s="166"/>
      <c r="L139" s="30"/>
      <c r="M139" s="167" t="s">
        <v>1</v>
      </c>
      <c r="N139" s="168" t="s">
        <v>45</v>
      </c>
      <c r="O139" s="55"/>
      <c r="P139" s="169">
        <f t="shared" si="1"/>
        <v>0</v>
      </c>
      <c r="Q139" s="169">
        <v>0</v>
      </c>
      <c r="R139" s="169">
        <f t="shared" si="2"/>
        <v>0</v>
      </c>
      <c r="S139" s="169">
        <v>0</v>
      </c>
      <c r="T139" s="170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1" t="s">
        <v>265</v>
      </c>
      <c r="AT139" s="171" t="s">
        <v>199</v>
      </c>
      <c r="AU139" s="171" t="s">
        <v>87</v>
      </c>
      <c r="AY139" s="14" t="s">
        <v>196</v>
      </c>
      <c r="BE139" s="172">
        <f t="shared" si="4"/>
        <v>0</v>
      </c>
      <c r="BF139" s="172">
        <f t="shared" si="5"/>
        <v>0</v>
      </c>
      <c r="BG139" s="172">
        <f t="shared" si="6"/>
        <v>0</v>
      </c>
      <c r="BH139" s="172">
        <f t="shared" si="7"/>
        <v>0</v>
      </c>
      <c r="BI139" s="172">
        <f t="shared" si="8"/>
        <v>0</v>
      </c>
      <c r="BJ139" s="14" t="s">
        <v>204</v>
      </c>
      <c r="BK139" s="172">
        <f t="shared" si="9"/>
        <v>0</v>
      </c>
      <c r="BL139" s="14" t="s">
        <v>265</v>
      </c>
      <c r="BM139" s="171" t="s">
        <v>302</v>
      </c>
    </row>
    <row r="140" spans="1:65" s="2" customFormat="1" ht="16.5" customHeight="1">
      <c r="A140" s="29"/>
      <c r="B140" s="158"/>
      <c r="C140" s="159" t="s">
        <v>267</v>
      </c>
      <c r="D140" s="159" t="s">
        <v>199</v>
      </c>
      <c r="E140" s="160" t="s">
        <v>2568</v>
      </c>
      <c r="F140" s="161" t="s">
        <v>2569</v>
      </c>
      <c r="G140" s="162" t="s">
        <v>512</v>
      </c>
      <c r="H140" s="163">
        <v>1</v>
      </c>
      <c r="I140" s="164"/>
      <c r="J140" s="165">
        <f t="shared" si="0"/>
        <v>0</v>
      </c>
      <c r="K140" s="166"/>
      <c r="L140" s="30"/>
      <c r="M140" s="167" t="s">
        <v>1</v>
      </c>
      <c r="N140" s="168" t="s">
        <v>45</v>
      </c>
      <c r="O140" s="55"/>
      <c r="P140" s="169">
        <f t="shared" si="1"/>
        <v>0</v>
      </c>
      <c r="Q140" s="169">
        <v>0</v>
      </c>
      <c r="R140" s="169">
        <f t="shared" si="2"/>
        <v>0</v>
      </c>
      <c r="S140" s="169">
        <v>0</v>
      </c>
      <c r="T140" s="170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1" t="s">
        <v>265</v>
      </c>
      <c r="AT140" s="171" t="s">
        <v>199</v>
      </c>
      <c r="AU140" s="171" t="s">
        <v>87</v>
      </c>
      <c r="AY140" s="14" t="s">
        <v>196</v>
      </c>
      <c r="BE140" s="172">
        <f t="shared" si="4"/>
        <v>0</v>
      </c>
      <c r="BF140" s="172">
        <f t="shared" si="5"/>
        <v>0</v>
      </c>
      <c r="BG140" s="172">
        <f t="shared" si="6"/>
        <v>0</v>
      </c>
      <c r="BH140" s="172">
        <f t="shared" si="7"/>
        <v>0</v>
      </c>
      <c r="BI140" s="172">
        <f t="shared" si="8"/>
        <v>0</v>
      </c>
      <c r="BJ140" s="14" t="s">
        <v>204</v>
      </c>
      <c r="BK140" s="172">
        <f t="shared" si="9"/>
        <v>0</v>
      </c>
      <c r="BL140" s="14" t="s">
        <v>265</v>
      </c>
      <c r="BM140" s="171" t="s">
        <v>308</v>
      </c>
    </row>
    <row r="141" spans="1:65" s="2" customFormat="1" ht="21.75" customHeight="1">
      <c r="A141" s="29"/>
      <c r="B141" s="158"/>
      <c r="C141" s="159" t="s">
        <v>271</v>
      </c>
      <c r="D141" s="159" t="s">
        <v>199</v>
      </c>
      <c r="E141" s="160" t="s">
        <v>2570</v>
      </c>
      <c r="F141" s="161" t="s">
        <v>2571</v>
      </c>
      <c r="G141" s="162" t="s">
        <v>512</v>
      </c>
      <c r="H141" s="163">
        <v>2</v>
      </c>
      <c r="I141" s="164"/>
      <c r="J141" s="165">
        <f t="shared" si="0"/>
        <v>0</v>
      </c>
      <c r="K141" s="166"/>
      <c r="L141" s="30"/>
      <c r="M141" s="167" t="s">
        <v>1</v>
      </c>
      <c r="N141" s="168" t="s">
        <v>45</v>
      </c>
      <c r="O141" s="55"/>
      <c r="P141" s="169">
        <f t="shared" si="1"/>
        <v>0</v>
      </c>
      <c r="Q141" s="169">
        <v>0</v>
      </c>
      <c r="R141" s="169">
        <f t="shared" si="2"/>
        <v>0</v>
      </c>
      <c r="S141" s="169">
        <v>0</v>
      </c>
      <c r="T141" s="170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1" t="s">
        <v>265</v>
      </c>
      <c r="AT141" s="171" t="s">
        <v>199</v>
      </c>
      <c r="AU141" s="171" t="s">
        <v>87</v>
      </c>
      <c r="AY141" s="14" t="s">
        <v>196</v>
      </c>
      <c r="BE141" s="172">
        <f t="shared" si="4"/>
        <v>0</v>
      </c>
      <c r="BF141" s="172">
        <f t="shared" si="5"/>
        <v>0</v>
      </c>
      <c r="BG141" s="172">
        <f t="shared" si="6"/>
        <v>0</v>
      </c>
      <c r="BH141" s="172">
        <f t="shared" si="7"/>
        <v>0</v>
      </c>
      <c r="BI141" s="172">
        <f t="shared" si="8"/>
        <v>0</v>
      </c>
      <c r="BJ141" s="14" t="s">
        <v>204</v>
      </c>
      <c r="BK141" s="172">
        <f t="shared" si="9"/>
        <v>0</v>
      </c>
      <c r="BL141" s="14" t="s">
        <v>265</v>
      </c>
      <c r="BM141" s="171" t="s">
        <v>314</v>
      </c>
    </row>
    <row r="142" spans="1:65" s="2" customFormat="1" ht="16.5" customHeight="1">
      <c r="A142" s="29"/>
      <c r="B142" s="158"/>
      <c r="C142" s="159" t="s">
        <v>275</v>
      </c>
      <c r="D142" s="159" t="s">
        <v>199</v>
      </c>
      <c r="E142" s="160" t="s">
        <v>2572</v>
      </c>
      <c r="F142" s="161" t="s">
        <v>2573</v>
      </c>
      <c r="G142" s="162" t="s">
        <v>512</v>
      </c>
      <c r="H142" s="163">
        <v>2</v>
      </c>
      <c r="I142" s="164"/>
      <c r="J142" s="165">
        <f t="shared" si="0"/>
        <v>0</v>
      </c>
      <c r="K142" s="166"/>
      <c r="L142" s="30"/>
      <c r="M142" s="167" t="s">
        <v>1</v>
      </c>
      <c r="N142" s="168" t="s">
        <v>45</v>
      </c>
      <c r="O142" s="55"/>
      <c r="P142" s="169">
        <f t="shared" si="1"/>
        <v>0</v>
      </c>
      <c r="Q142" s="169">
        <v>0</v>
      </c>
      <c r="R142" s="169">
        <f t="shared" si="2"/>
        <v>0</v>
      </c>
      <c r="S142" s="169">
        <v>0</v>
      </c>
      <c r="T142" s="170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1" t="s">
        <v>265</v>
      </c>
      <c r="AT142" s="171" t="s">
        <v>199</v>
      </c>
      <c r="AU142" s="171" t="s">
        <v>87</v>
      </c>
      <c r="AY142" s="14" t="s">
        <v>196</v>
      </c>
      <c r="BE142" s="172">
        <f t="shared" si="4"/>
        <v>0</v>
      </c>
      <c r="BF142" s="172">
        <f t="shared" si="5"/>
        <v>0</v>
      </c>
      <c r="BG142" s="172">
        <f t="shared" si="6"/>
        <v>0</v>
      </c>
      <c r="BH142" s="172">
        <f t="shared" si="7"/>
        <v>0</v>
      </c>
      <c r="BI142" s="172">
        <f t="shared" si="8"/>
        <v>0</v>
      </c>
      <c r="BJ142" s="14" t="s">
        <v>204</v>
      </c>
      <c r="BK142" s="172">
        <f t="shared" si="9"/>
        <v>0</v>
      </c>
      <c r="BL142" s="14" t="s">
        <v>265</v>
      </c>
      <c r="BM142" s="171" t="s">
        <v>320</v>
      </c>
    </row>
    <row r="143" spans="1:65" s="2" customFormat="1" ht="16.5" customHeight="1">
      <c r="A143" s="29"/>
      <c r="B143" s="158"/>
      <c r="C143" s="159" t="s">
        <v>279</v>
      </c>
      <c r="D143" s="159" t="s">
        <v>199</v>
      </c>
      <c r="E143" s="160" t="s">
        <v>2574</v>
      </c>
      <c r="F143" s="161" t="s">
        <v>2575</v>
      </c>
      <c r="G143" s="162" t="s">
        <v>512</v>
      </c>
      <c r="H143" s="163">
        <v>6</v>
      </c>
      <c r="I143" s="164"/>
      <c r="J143" s="165">
        <f t="shared" si="0"/>
        <v>0</v>
      </c>
      <c r="K143" s="166"/>
      <c r="L143" s="30"/>
      <c r="M143" s="167" t="s">
        <v>1</v>
      </c>
      <c r="N143" s="168" t="s">
        <v>45</v>
      </c>
      <c r="O143" s="55"/>
      <c r="P143" s="169">
        <f t="shared" si="1"/>
        <v>0</v>
      </c>
      <c r="Q143" s="169">
        <v>0</v>
      </c>
      <c r="R143" s="169">
        <f t="shared" si="2"/>
        <v>0</v>
      </c>
      <c r="S143" s="169">
        <v>0</v>
      </c>
      <c r="T143" s="170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1" t="s">
        <v>265</v>
      </c>
      <c r="AT143" s="171" t="s">
        <v>199</v>
      </c>
      <c r="AU143" s="171" t="s">
        <v>87</v>
      </c>
      <c r="AY143" s="14" t="s">
        <v>196</v>
      </c>
      <c r="BE143" s="172">
        <f t="shared" si="4"/>
        <v>0</v>
      </c>
      <c r="BF143" s="172">
        <f t="shared" si="5"/>
        <v>0</v>
      </c>
      <c r="BG143" s="172">
        <f t="shared" si="6"/>
        <v>0</v>
      </c>
      <c r="BH143" s="172">
        <f t="shared" si="7"/>
        <v>0</v>
      </c>
      <c r="BI143" s="172">
        <f t="shared" si="8"/>
        <v>0</v>
      </c>
      <c r="BJ143" s="14" t="s">
        <v>204</v>
      </c>
      <c r="BK143" s="172">
        <f t="shared" si="9"/>
        <v>0</v>
      </c>
      <c r="BL143" s="14" t="s">
        <v>265</v>
      </c>
      <c r="BM143" s="171" t="s">
        <v>328</v>
      </c>
    </row>
    <row r="144" spans="1:65" s="2" customFormat="1" ht="16.5" customHeight="1">
      <c r="A144" s="29"/>
      <c r="B144" s="158"/>
      <c r="C144" s="159" t="s">
        <v>7</v>
      </c>
      <c r="D144" s="159" t="s">
        <v>199</v>
      </c>
      <c r="E144" s="160" t="s">
        <v>2576</v>
      </c>
      <c r="F144" s="161" t="s">
        <v>2577</v>
      </c>
      <c r="G144" s="162" t="s">
        <v>2578</v>
      </c>
      <c r="H144" s="189"/>
      <c r="I144" s="164"/>
      <c r="J144" s="165">
        <f t="shared" si="0"/>
        <v>0</v>
      </c>
      <c r="K144" s="166"/>
      <c r="L144" s="30"/>
      <c r="M144" s="167" t="s">
        <v>1</v>
      </c>
      <c r="N144" s="168" t="s">
        <v>45</v>
      </c>
      <c r="O144" s="55"/>
      <c r="P144" s="169">
        <f t="shared" si="1"/>
        <v>0</v>
      </c>
      <c r="Q144" s="169">
        <v>0</v>
      </c>
      <c r="R144" s="169">
        <f t="shared" si="2"/>
        <v>0</v>
      </c>
      <c r="S144" s="169">
        <v>0</v>
      </c>
      <c r="T144" s="170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1" t="s">
        <v>265</v>
      </c>
      <c r="AT144" s="171" t="s">
        <v>199</v>
      </c>
      <c r="AU144" s="171" t="s">
        <v>87</v>
      </c>
      <c r="AY144" s="14" t="s">
        <v>196</v>
      </c>
      <c r="BE144" s="172">
        <f t="shared" si="4"/>
        <v>0</v>
      </c>
      <c r="BF144" s="172">
        <f t="shared" si="5"/>
        <v>0</v>
      </c>
      <c r="BG144" s="172">
        <f t="shared" si="6"/>
        <v>0</v>
      </c>
      <c r="BH144" s="172">
        <f t="shared" si="7"/>
        <v>0</v>
      </c>
      <c r="BI144" s="172">
        <f t="shared" si="8"/>
        <v>0</v>
      </c>
      <c r="BJ144" s="14" t="s">
        <v>204</v>
      </c>
      <c r="BK144" s="172">
        <f t="shared" si="9"/>
        <v>0</v>
      </c>
      <c r="BL144" s="14" t="s">
        <v>265</v>
      </c>
      <c r="BM144" s="171" t="s">
        <v>334</v>
      </c>
    </row>
    <row r="145" spans="1:65" s="2" customFormat="1" ht="16.5" customHeight="1">
      <c r="A145" s="29"/>
      <c r="B145" s="158"/>
      <c r="C145" s="159" t="s">
        <v>286</v>
      </c>
      <c r="D145" s="159" t="s">
        <v>199</v>
      </c>
      <c r="E145" s="160" t="s">
        <v>2579</v>
      </c>
      <c r="F145" s="161" t="s">
        <v>2580</v>
      </c>
      <c r="G145" s="162" t="s">
        <v>2581</v>
      </c>
      <c r="H145" s="163">
        <v>1</v>
      </c>
      <c r="I145" s="164"/>
      <c r="J145" s="165">
        <f t="shared" si="0"/>
        <v>0</v>
      </c>
      <c r="K145" s="166"/>
      <c r="L145" s="30"/>
      <c r="M145" s="167" t="s">
        <v>1</v>
      </c>
      <c r="N145" s="168" t="s">
        <v>45</v>
      </c>
      <c r="O145" s="55"/>
      <c r="P145" s="169">
        <f t="shared" si="1"/>
        <v>0</v>
      </c>
      <c r="Q145" s="169">
        <v>0</v>
      </c>
      <c r="R145" s="169">
        <f t="shared" si="2"/>
        <v>0</v>
      </c>
      <c r="S145" s="169">
        <v>0</v>
      </c>
      <c r="T145" s="170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1" t="s">
        <v>265</v>
      </c>
      <c r="AT145" s="171" t="s">
        <v>199</v>
      </c>
      <c r="AU145" s="171" t="s">
        <v>87</v>
      </c>
      <c r="AY145" s="14" t="s">
        <v>196</v>
      </c>
      <c r="BE145" s="172">
        <f t="shared" si="4"/>
        <v>0</v>
      </c>
      <c r="BF145" s="172">
        <f t="shared" si="5"/>
        <v>0</v>
      </c>
      <c r="BG145" s="172">
        <f t="shared" si="6"/>
        <v>0</v>
      </c>
      <c r="BH145" s="172">
        <f t="shared" si="7"/>
        <v>0</v>
      </c>
      <c r="BI145" s="172">
        <f t="shared" si="8"/>
        <v>0</v>
      </c>
      <c r="BJ145" s="14" t="s">
        <v>204</v>
      </c>
      <c r="BK145" s="172">
        <f t="shared" si="9"/>
        <v>0</v>
      </c>
      <c r="BL145" s="14" t="s">
        <v>265</v>
      </c>
      <c r="BM145" s="171" t="s">
        <v>338</v>
      </c>
    </row>
    <row r="146" spans="1:65" s="2" customFormat="1" ht="16.5" customHeight="1">
      <c r="A146" s="29"/>
      <c r="B146" s="158"/>
      <c r="C146" s="159" t="s">
        <v>290</v>
      </c>
      <c r="D146" s="159" t="s">
        <v>199</v>
      </c>
      <c r="E146" s="160" t="s">
        <v>2582</v>
      </c>
      <c r="F146" s="161" t="s">
        <v>2583</v>
      </c>
      <c r="G146" s="162" t="s">
        <v>2581</v>
      </c>
      <c r="H146" s="163">
        <v>1</v>
      </c>
      <c r="I146" s="164"/>
      <c r="J146" s="165">
        <f t="shared" si="0"/>
        <v>0</v>
      </c>
      <c r="K146" s="166"/>
      <c r="L146" s="30"/>
      <c r="M146" s="167" t="s">
        <v>1</v>
      </c>
      <c r="N146" s="168" t="s">
        <v>45</v>
      </c>
      <c r="O146" s="55"/>
      <c r="P146" s="169">
        <f t="shared" si="1"/>
        <v>0</v>
      </c>
      <c r="Q146" s="169">
        <v>0</v>
      </c>
      <c r="R146" s="169">
        <f t="shared" si="2"/>
        <v>0</v>
      </c>
      <c r="S146" s="169">
        <v>0</v>
      </c>
      <c r="T146" s="170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1" t="s">
        <v>265</v>
      </c>
      <c r="AT146" s="171" t="s">
        <v>199</v>
      </c>
      <c r="AU146" s="171" t="s">
        <v>87</v>
      </c>
      <c r="AY146" s="14" t="s">
        <v>196</v>
      </c>
      <c r="BE146" s="172">
        <f t="shared" si="4"/>
        <v>0</v>
      </c>
      <c r="BF146" s="172">
        <f t="shared" si="5"/>
        <v>0</v>
      </c>
      <c r="BG146" s="172">
        <f t="shared" si="6"/>
        <v>0</v>
      </c>
      <c r="BH146" s="172">
        <f t="shared" si="7"/>
        <v>0</v>
      </c>
      <c r="BI146" s="172">
        <f t="shared" si="8"/>
        <v>0</v>
      </c>
      <c r="BJ146" s="14" t="s">
        <v>204</v>
      </c>
      <c r="BK146" s="172">
        <f t="shared" si="9"/>
        <v>0</v>
      </c>
      <c r="BL146" s="14" t="s">
        <v>265</v>
      </c>
      <c r="BM146" s="171" t="s">
        <v>342</v>
      </c>
    </row>
    <row r="147" spans="1:65" s="12" customFormat="1" ht="25.9" customHeight="1">
      <c r="B147" s="145"/>
      <c r="D147" s="146" t="s">
        <v>78</v>
      </c>
      <c r="E147" s="147" t="s">
        <v>2584</v>
      </c>
      <c r="F147" s="147" t="s">
        <v>2585</v>
      </c>
      <c r="I147" s="148"/>
      <c r="J147" s="149">
        <f>BK147</f>
        <v>0</v>
      </c>
      <c r="L147" s="145"/>
      <c r="M147" s="150"/>
      <c r="N147" s="151"/>
      <c r="O147" s="151"/>
      <c r="P147" s="152">
        <f>SUM(P148:P156)</f>
        <v>0</v>
      </c>
      <c r="Q147" s="151"/>
      <c r="R147" s="152">
        <f>SUM(R148:R156)</f>
        <v>0</v>
      </c>
      <c r="S147" s="151"/>
      <c r="T147" s="153">
        <f>SUM(T148:T156)</f>
        <v>0</v>
      </c>
      <c r="AR147" s="146" t="s">
        <v>87</v>
      </c>
      <c r="AT147" s="154" t="s">
        <v>78</v>
      </c>
      <c r="AU147" s="154" t="s">
        <v>79</v>
      </c>
      <c r="AY147" s="146" t="s">
        <v>196</v>
      </c>
      <c r="BK147" s="155">
        <f>SUM(BK148:BK156)</f>
        <v>0</v>
      </c>
    </row>
    <row r="148" spans="1:65" s="2" customFormat="1" ht="33" customHeight="1">
      <c r="A148" s="29"/>
      <c r="B148" s="158"/>
      <c r="C148" s="159" t="s">
        <v>294</v>
      </c>
      <c r="D148" s="159" t="s">
        <v>199</v>
      </c>
      <c r="E148" s="160" t="s">
        <v>2586</v>
      </c>
      <c r="F148" s="161" t="s">
        <v>2587</v>
      </c>
      <c r="G148" s="162" t="s">
        <v>222</v>
      </c>
      <c r="H148" s="163">
        <v>4</v>
      </c>
      <c r="I148" s="164"/>
      <c r="J148" s="165">
        <f t="shared" ref="J148:J156" si="10">ROUND(I148*H148,2)</f>
        <v>0</v>
      </c>
      <c r="K148" s="166"/>
      <c r="L148" s="30"/>
      <c r="M148" s="167" t="s">
        <v>1</v>
      </c>
      <c r="N148" s="168" t="s">
        <v>45</v>
      </c>
      <c r="O148" s="55"/>
      <c r="P148" s="169">
        <f t="shared" ref="P148:P156" si="11">O148*H148</f>
        <v>0</v>
      </c>
      <c r="Q148" s="169">
        <v>0</v>
      </c>
      <c r="R148" s="169">
        <f t="shared" ref="R148:R156" si="12">Q148*H148</f>
        <v>0</v>
      </c>
      <c r="S148" s="169">
        <v>0</v>
      </c>
      <c r="T148" s="170">
        <f t="shared" ref="T148:T156" si="13"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1" t="s">
        <v>203</v>
      </c>
      <c r="AT148" s="171" t="s">
        <v>199</v>
      </c>
      <c r="AU148" s="171" t="s">
        <v>87</v>
      </c>
      <c r="AY148" s="14" t="s">
        <v>196</v>
      </c>
      <c r="BE148" s="172">
        <f t="shared" ref="BE148:BE156" si="14">IF(N148="základní",J148,0)</f>
        <v>0</v>
      </c>
      <c r="BF148" s="172">
        <f t="shared" ref="BF148:BF156" si="15">IF(N148="snížená",J148,0)</f>
        <v>0</v>
      </c>
      <c r="BG148" s="172">
        <f t="shared" ref="BG148:BG156" si="16">IF(N148="zákl. přenesená",J148,0)</f>
        <v>0</v>
      </c>
      <c r="BH148" s="172">
        <f t="shared" ref="BH148:BH156" si="17">IF(N148="sníž. přenesená",J148,0)</f>
        <v>0</v>
      </c>
      <c r="BI148" s="172">
        <f t="shared" ref="BI148:BI156" si="18">IF(N148="nulová",J148,0)</f>
        <v>0</v>
      </c>
      <c r="BJ148" s="14" t="s">
        <v>204</v>
      </c>
      <c r="BK148" s="172">
        <f t="shared" ref="BK148:BK156" si="19">ROUND(I148*H148,2)</f>
        <v>0</v>
      </c>
      <c r="BL148" s="14" t="s">
        <v>203</v>
      </c>
      <c r="BM148" s="171" t="s">
        <v>348</v>
      </c>
    </row>
    <row r="149" spans="1:65" s="2" customFormat="1" ht="16.5" customHeight="1">
      <c r="A149" s="29"/>
      <c r="B149" s="158"/>
      <c r="C149" s="159" t="s">
        <v>298</v>
      </c>
      <c r="D149" s="159" t="s">
        <v>199</v>
      </c>
      <c r="E149" s="160" t="s">
        <v>2588</v>
      </c>
      <c r="F149" s="161" t="s">
        <v>2589</v>
      </c>
      <c r="G149" s="162" t="s">
        <v>222</v>
      </c>
      <c r="H149" s="163">
        <v>4</v>
      </c>
      <c r="I149" s="164"/>
      <c r="J149" s="165">
        <f t="shared" si="10"/>
        <v>0</v>
      </c>
      <c r="K149" s="166"/>
      <c r="L149" s="30"/>
      <c r="M149" s="167" t="s">
        <v>1</v>
      </c>
      <c r="N149" s="168" t="s">
        <v>45</v>
      </c>
      <c r="O149" s="55"/>
      <c r="P149" s="169">
        <f t="shared" si="11"/>
        <v>0</v>
      </c>
      <c r="Q149" s="169">
        <v>0</v>
      </c>
      <c r="R149" s="169">
        <f t="shared" si="12"/>
        <v>0</v>
      </c>
      <c r="S149" s="169">
        <v>0</v>
      </c>
      <c r="T149" s="170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1" t="s">
        <v>203</v>
      </c>
      <c r="AT149" s="171" t="s">
        <v>199</v>
      </c>
      <c r="AU149" s="171" t="s">
        <v>87</v>
      </c>
      <c r="AY149" s="14" t="s">
        <v>196</v>
      </c>
      <c r="BE149" s="172">
        <f t="shared" si="14"/>
        <v>0</v>
      </c>
      <c r="BF149" s="172">
        <f t="shared" si="15"/>
        <v>0</v>
      </c>
      <c r="BG149" s="172">
        <f t="shared" si="16"/>
        <v>0</v>
      </c>
      <c r="BH149" s="172">
        <f t="shared" si="17"/>
        <v>0</v>
      </c>
      <c r="BI149" s="172">
        <f t="shared" si="18"/>
        <v>0</v>
      </c>
      <c r="BJ149" s="14" t="s">
        <v>204</v>
      </c>
      <c r="BK149" s="172">
        <f t="shared" si="19"/>
        <v>0</v>
      </c>
      <c r="BL149" s="14" t="s">
        <v>203</v>
      </c>
      <c r="BM149" s="171" t="s">
        <v>356</v>
      </c>
    </row>
    <row r="150" spans="1:65" s="2" customFormat="1" ht="16.5" customHeight="1">
      <c r="A150" s="29"/>
      <c r="B150" s="158"/>
      <c r="C150" s="159" t="s">
        <v>302</v>
      </c>
      <c r="D150" s="159" t="s">
        <v>199</v>
      </c>
      <c r="E150" s="160" t="s">
        <v>2590</v>
      </c>
      <c r="F150" s="161" t="s">
        <v>2591</v>
      </c>
      <c r="G150" s="162" t="s">
        <v>222</v>
      </c>
      <c r="H150" s="163">
        <v>30</v>
      </c>
      <c r="I150" s="164"/>
      <c r="J150" s="165">
        <f t="shared" si="10"/>
        <v>0</v>
      </c>
      <c r="K150" s="166"/>
      <c r="L150" s="30"/>
      <c r="M150" s="167" t="s">
        <v>1</v>
      </c>
      <c r="N150" s="168" t="s">
        <v>45</v>
      </c>
      <c r="O150" s="55"/>
      <c r="P150" s="169">
        <f t="shared" si="11"/>
        <v>0</v>
      </c>
      <c r="Q150" s="169">
        <v>0</v>
      </c>
      <c r="R150" s="169">
        <f t="shared" si="12"/>
        <v>0</v>
      </c>
      <c r="S150" s="169">
        <v>0</v>
      </c>
      <c r="T150" s="170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1" t="s">
        <v>203</v>
      </c>
      <c r="AT150" s="171" t="s">
        <v>199</v>
      </c>
      <c r="AU150" s="171" t="s">
        <v>87</v>
      </c>
      <c r="AY150" s="14" t="s">
        <v>196</v>
      </c>
      <c r="BE150" s="172">
        <f t="shared" si="14"/>
        <v>0</v>
      </c>
      <c r="BF150" s="172">
        <f t="shared" si="15"/>
        <v>0</v>
      </c>
      <c r="BG150" s="172">
        <f t="shared" si="16"/>
        <v>0</v>
      </c>
      <c r="BH150" s="172">
        <f t="shared" si="17"/>
        <v>0</v>
      </c>
      <c r="BI150" s="172">
        <f t="shared" si="18"/>
        <v>0</v>
      </c>
      <c r="BJ150" s="14" t="s">
        <v>204</v>
      </c>
      <c r="BK150" s="172">
        <f t="shared" si="19"/>
        <v>0</v>
      </c>
      <c r="BL150" s="14" t="s">
        <v>203</v>
      </c>
      <c r="BM150" s="171" t="s">
        <v>364</v>
      </c>
    </row>
    <row r="151" spans="1:65" s="2" customFormat="1" ht="16.5" customHeight="1">
      <c r="A151" s="29"/>
      <c r="B151" s="158"/>
      <c r="C151" s="159" t="s">
        <v>304</v>
      </c>
      <c r="D151" s="159" t="s">
        <v>199</v>
      </c>
      <c r="E151" s="160" t="s">
        <v>2592</v>
      </c>
      <c r="F151" s="161" t="s">
        <v>2593</v>
      </c>
      <c r="G151" s="162" t="s">
        <v>222</v>
      </c>
      <c r="H151" s="163">
        <v>4</v>
      </c>
      <c r="I151" s="164"/>
      <c r="J151" s="165">
        <f t="shared" si="10"/>
        <v>0</v>
      </c>
      <c r="K151" s="166"/>
      <c r="L151" s="30"/>
      <c r="M151" s="167" t="s">
        <v>1</v>
      </c>
      <c r="N151" s="168" t="s">
        <v>45</v>
      </c>
      <c r="O151" s="55"/>
      <c r="P151" s="169">
        <f t="shared" si="11"/>
        <v>0</v>
      </c>
      <c r="Q151" s="169">
        <v>0</v>
      </c>
      <c r="R151" s="169">
        <f t="shared" si="12"/>
        <v>0</v>
      </c>
      <c r="S151" s="169">
        <v>0</v>
      </c>
      <c r="T151" s="170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1" t="s">
        <v>203</v>
      </c>
      <c r="AT151" s="171" t="s">
        <v>199</v>
      </c>
      <c r="AU151" s="171" t="s">
        <v>87</v>
      </c>
      <c r="AY151" s="14" t="s">
        <v>196</v>
      </c>
      <c r="BE151" s="172">
        <f t="shared" si="14"/>
        <v>0</v>
      </c>
      <c r="BF151" s="172">
        <f t="shared" si="15"/>
        <v>0</v>
      </c>
      <c r="BG151" s="172">
        <f t="shared" si="16"/>
        <v>0</v>
      </c>
      <c r="BH151" s="172">
        <f t="shared" si="17"/>
        <v>0</v>
      </c>
      <c r="BI151" s="172">
        <f t="shared" si="18"/>
        <v>0</v>
      </c>
      <c r="BJ151" s="14" t="s">
        <v>204</v>
      </c>
      <c r="BK151" s="172">
        <f t="shared" si="19"/>
        <v>0</v>
      </c>
      <c r="BL151" s="14" t="s">
        <v>203</v>
      </c>
      <c r="BM151" s="171" t="s">
        <v>370</v>
      </c>
    </row>
    <row r="152" spans="1:65" s="2" customFormat="1" ht="16.5" customHeight="1">
      <c r="A152" s="29"/>
      <c r="B152" s="158"/>
      <c r="C152" s="159" t="s">
        <v>308</v>
      </c>
      <c r="D152" s="159" t="s">
        <v>199</v>
      </c>
      <c r="E152" s="160" t="s">
        <v>2594</v>
      </c>
      <c r="F152" s="161" t="s">
        <v>2595</v>
      </c>
      <c r="G152" s="162" t="s">
        <v>2596</v>
      </c>
      <c r="H152" s="163">
        <v>1</v>
      </c>
      <c r="I152" s="164"/>
      <c r="J152" s="165">
        <f t="shared" si="10"/>
        <v>0</v>
      </c>
      <c r="K152" s="166"/>
      <c r="L152" s="30"/>
      <c r="M152" s="167" t="s">
        <v>1</v>
      </c>
      <c r="N152" s="168" t="s">
        <v>45</v>
      </c>
      <c r="O152" s="55"/>
      <c r="P152" s="169">
        <f t="shared" si="11"/>
        <v>0</v>
      </c>
      <c r="Q152" s="169">
        <v>0</v>
      </c>
      <c r="R152" s="169">
        <f t="shared" si="12"/>
        <v>0</v>
      </c>
      <c r="S152" s="169">
        <v>0</v>
      </c>
      <c r="T152" s="170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1" t="s">
        <v>203</v>
      </c>
      <c r="AT152" s="171" t="s">
        <v>199</v>
      </c>
      <c r="AU152" s="171" t="s">
        <v>87</v>
      </c>
      <c r="AY152" s="14" t="s">
        <v>196</v>
      </c>
      <c r="BE152" s="172">
        <f t="shared" si="14"/>
        <v>0</v>
      </c>
      <c r="BF152" s="172">
        <f t="shared" si="15"/>
        <v>0</v>
      </c>
      <c r="BG152" s="172">
        <f t="shared" si="16"/>
        <v>0</v>
      </c>
      <c r="BH152" s="172">
        <f t="shared" si="17"/>
        <v>0</v>
      </c>
      <c r="BI152" s="172">
        <f t="shared" si="18"/>
        <v>0</v>
      </c>
      <c r="BJ152" s="14" t="s">
        <v>204</v>
      </c>
      <c r="BK152" s="172">
        <f t="shared" si="19"/>
        <v>0</v>
      </c>
      <c r="BL152" s="14" t="s">
        <v>203</v>
      </c>
      <c r="BM152" s="171" t="s">
        <v>378</v>
      </c>
    </row>
    <row r="153" spans="1:65" s="2" customFormat="1" ht="16.5" customHeight="1">
      <c r="A153" s="29"/>
      <c r="B153" s="158"/>
      <c r="C153" s="159" t="s">
        <v>310</v>
      </c>
      <c r="D153" s="159" t="s">
        <v>199</v>
      </c>
      <c r="E153" s="160" t="s">
        <v>2597</v>
      </c>
      <c r="F153" s="161" t="s">
        <v>2598</v>
      </c>
      <c r="G153" s="162" t="s">
        <v>2596</v>
      </c>
      <c r="H153" s="163">
        <v>1</v>
      </c>
      <c r="I153" s="164"/>
      <c r="J153" s="165">
        <f t="shared" si="10"/>
        <v>0</v>
      </c>
      <c r="K153" s="166"/>
      <c r="L153" s="30"/>
      <c r="M153" s="167" t="s">
        <v>1</v>
      </c>
      <c r="N153" s="168" t="s">
        <v>45</v>
      </c>
      <c r="O153" s="55"/>
      <c r="P153" s="169">
        <f t="shared" si="11"/>
        <v>0</v>
      </c>
      <c r="Q153" s="169">
        <v>0</v>
      </c>
      <c r="R153" s="169">
        <f t="shared" si="12"/>
        <v>0</v>
      </c>
      <c r="S153" s="169">
        <v>0</v>
      </c>
      <c r="T153" s="170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1" t="s">
        <v>203</v>
      </c>
      <c r="AT153" s="171" t="s">
        <v>199</v>
      </c>
      <c r="AU153" s="171" t="s">
        <v>87</v>
      </c>
      <c r="AY153" s="14" t="s">
        <v>196</v>
      </c>
      <c r="BE153" s="172">
        <f t="shared" si="14"/>
        <v>0</v>
      </c>
      <c r="BF153" s="172">
        <f t="shared" si="15"/>
        <v>0</v>
      </c>
      <c r="BG153" s="172">
        <f t="shared" si="16"/>
        <v>0</v>
      </c>
      <c r="BH153" s="172">
        <f t="shared" si="17"/>
        <v>0</v>
      </c>
      <c r="BI153" s="172">
        <f t="shared" si="18"/>
        <v>0</v>
      </c>
      <c r="BJ153" s="14" t="s">
        <v>204</v>
      </c>
      <c r="BK153" s="172">
        <f t="shared" si="19"/>
        <v>0</v>
      </c>
      <c r="BL153" s="14" t="s">
        <v>203</v>
      </c>
      <c r="BM153" s="171" t="s">
        <v>386</v>
      </c>
    </row>
    <row r="154" spans="1:65" s="2" customFormat="1" ht="16.5" customHeight="1">
      <c r="A154" s="29"/>
      <c r="B154" s="158"/>
      <c r="C154" s="159" t="s">
        <v>314</v>
      </c>
      <c r="D154" s="159" t="s">
        <v>199</v>
      </c>
      <c r="E154" s="160" t="s">
        <v>2599</v>
      </c>
      <c r="F154" s="161" t="s">
        <v>2600</v>
      </c>
      <c r="G154" s="162" t="s">
        <v>2596</v>
      </c>
      <c r="H154" s="163">
        <v>1</v>
      </c>
      <c r="I154" s="164"/>
      <c r="J154" s="165">
        <f t="shared" si="10"/>
        <v>0</v>
      </c>
      <c r="K154" s="166"/>
      <c r="L154" s="30"/>
      <c r="M154" s="167" t="s">
        <v>1</v>
      </c>
      <c r="N154" s="168" t="s">
        <v>45</v>
      </c>
      <c r="O154" s="55"/>
      <c r="P154" s="169">
        <f t="shared" si="11"/>
        <v>0</v>
      </c>
      <c r="Q154" s="169">
        <v>0</v>
      </c>
      <c r="R154" s="169">
        <f t="shared" si="12"/>
        <v>0</v>
      </c>
      <c r="S154" s="169">
        <v>0</v>
      </c>
      <c r="T154" s="170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1" t="s">
        <v>203</v>
      </c>
      <c r="AT154" s="171" t="s">
        <v>199</v>
      </c>
      <c r="AU154" s="171" t="s">
        <v>87</v>
      </c>
      <c r="AY154" s="14" t="s">
        <v>196</v>
      </c>
      <c r="BE154" s="172">
        <f t="shared" si="14"/>
        <v>0</v>
      </c>
      <c r="BF154" s="172">
        <f t="shared" si="15"/>
        <v>0</v>
      </c>
      <c r="BG154" s="172">
        <f t="shared" si="16"/>
        <v>0</v>
      </c>
      <c r="BH154" s="172">
        <f t="shared" si="17"/>
        <v>0</v>
      </c>
      <c r="BI154" s="172">
        <f t="shared" si="18"/>
        <v>0</v>
      </c>
      <c r="BJ154" s="14" t="s">
        <v>204</v>
      </c>
      <c r="BK154" s="172">
        <f t="shared" si="19"/>
        <v>0</v>
      </c>
      <c r="BL154" s="14" t="s">
        <v>203</v>
      </c>
      <c r="BM154" s="171" t="s">
        <v>392</v>
      </c>
    </row>
    <row r="155" spans="1:65" s="2" customFormat="1" ht="16.5" customHeight="1">
      <c r="A155" s="29"/>
      <c r="B155" s="158"/>
      <c r="C155" s="159" t="s">
        <v>316</v>
      </c>
      <c r="D155" s="159" t="s">
        <v>199</v>
      </c>
      <c r="E155" s="160" t="s">
        <v>2601</v>
      </c>
      <c r="F155" s="161" t="s">
        <v>2602</v>
      </c>
      <c r="G155" s="162" t="s">
        <v>2603</v>
      </c>
      <c r="H155" s="163">
        <v>24</v>
      </c>
      <c r="I155" s="164"/>
      <c r="J155" s="165">
        <f t="shared" si="10"/>
        <v>0</v>
      </c>
      <c r="K155" s="166"/>
      <c r="L155" s="30"/>
      <c r="M155" s="167" t="s">
        <v>1</v>
      </c>
      <c r="N155" s="168" t="s">
        <v>45</v>
      </c>
      <c r="O155" s="55"/>
      <c r="P155" s="169">
        <f t="shared" si="11"/>
        <v>0</v>
      </c>
      <c r="Q155" s="169">
        <v>0</v>
      </c>
      <c r="R155" s="169">
        <f t="shared" si="12"/>
        <v>0</v>
      </c>
      <c r="S155" s="169">
        <v>0</v>
      </c>
      <c r="T155" s="170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1" t="s">
        <v>203</v>
      </c>
      <c r="AT155" s="171" t="s">
        <v>199</v>
      </c>
      <c r="AU155" s="171" t="s">
        <v>87</v>
      </c>
      <c r="AY155" s="14" t="s">
        <v>196</v>
      </c>
      <c r="BE155" s="172">
        <f t="shared" si="14"/>
        <v>0</v>
      </c>
      <c r="BF155" s="172">
        <f t="shared" si="15"/>
        <v>0</v>
      </c>
      <c r="BG155" s="172">
        <f t="shared" si="16"/>
        <v>0</v>
      </c>
      <c r="BH155" s="172">
        <f t="shared" si="17"/>
        <v>0</v>
      </c>
      <c r="BI155" s="172">
        <f t="shared" si="18"/>
        <v>0</v>
      </c>
      <c r="BJ155" s="14" t="s">
        <v>204</v>
      </c>
      <c r="BK155" s="172">
        <f t="shared" si="19"/>
        <v>0</v>
      </c>
      <c r="BL155" s="14" t="s">
        <v>203</v>
      </c>
      <c r="BM155" s="171" t="s">
        <v>398</v>
      </c>
    </row>
    <row r="156" spans="1:65" s="2" customFormat="1" ht="16.5" customHeight="1">
      <c r="A156" s="29"/>
      <c r="B156" s="158"/>
      <c r="C156" s="159" t="s">
        <v>320</v>
      </c>
      <c r="D156" s="159" t="s">
        <v>199</v>
      </c>
      <c r="E156" s="160" t="s">
        <v>2604</v>
      </c>
      <c r="F156" s="161" t="s">
        <v>2605</v>
      </c>
      <c r="G156" s="162" t="s">
        <v>2603</v>
      </c>
      <c r="H156" s="163">
        <v>48</v>
      </c>
      <c r="I156" s="164"/>
      <c r="J156" s="165">
        <f t="shared" si="10"/>
        <v>0</v>
      </c>
      <c r="K156" s="166"/>
      <c r="L156" s="30"/>
      <c r="M156" s="184" t="s">
        <v>1</v>
      </c>
      <c r="N156" s="185" t="s">
        <v>45</v>
      </c>
      <c r="O156" s="186"/>
      <c r="P156" s="187">
        <f t="shared" si="11"/>
        <v>0</v>
      </c>
      <c r="Q156" s="187">
        <v>0</v>
      </c>
      <c r="R156" s="187">
        <f t="shared" si="12"/>
        <v>0</v>
      </c>
      <c r="S156" s="187">
        <v>0</v>
      </c>
      <c r="T156" s="188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1" t="s">
        <v>203</v>
      </c>
      <c r="AT156" s="171" t="s">
        <v>199</v>
      </c>
      <c r="AU156" s="171" t="s">
        <v>87</v>
      </c>
      <c r="AY156" s="14" t="s">
        <v>196</v>
      </c>
      <c r="BE156" s="172">
        <f t="shared" si="14"/>
        <v>0</v>
      </c>
      <c r="BF156" s="172">
        <f t="shared" si="15"/>
        <v>0</v>
      </c>
      <c r="BG156" s="172">
        <f t="shared" si="16"/>
        <v>0</v>
      </c>
      <c r="BH156" s="172">
        <f t="shared" si="17"/>
        <v>0</v>
      </c>
      <c r="BI156" s="172">
        <f t="shared" si="18"/>
        <v>0</v>
      </c>
      <c r="BJ156" s="14" t="s">
        <v>204</v>
      </c>
      <c r="BK156" s="172">
        <f t="shared" si="19"/>
        <v>0</v>
      </c>
      <c r="BL156" s="14" t="s">
        <v>203</v>
      </c>
      <c r="BM156" s="171" t="s">
        <v>402</v>
      </c>
    </row>
    <row r="157" spans="1:65" s="2" customFormat="1" ht="6.95" customHeight="1">
      <c r="A157" s="29"/>
      <c r="B157" s="44"/>
      <c r="C157" s="45"/>
      <c r="D157" s="45"/>
      <c r="E157" s="45"/>
      <c r="F157" s="45"/>
      <c r="G157" s="45"/>
      <c r="H157" s="45"/>
      <c r="I157" s="117"/>
      <c r="J157" s="45"/>
      <c r="K157" s="45"/>
      <c r="L157" s="30"/>
      <c r="M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</row>
  </sheetData>
  <autoFilter ref="C119:K156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23</vt:i4>
      </vt:variant>
      <vt:variant>
        <vt:lpstr>Pojmenované oblasti</vt:lpstr>
      </vt:variant>
      <vt:variant>
        <vt:i4>46</vt:i4>
      </vt:variant>
    </vt:vector>
  </HeadingPairs>
  <TitlesOfParts>
    <vt:vector size="69" baseType="lpstr">
      <vt:lpstr>Rekapitulace stavby</vt:lpstr>
      <vt:lpstr>0601 - Bytový dům č.p.310...</vt:lpstr>
      <vt:lpstr>0602 - Bytový dům č.p.310...</vt:lpstr>
      <vt:lpstr>0603 - Bytový dům č.p.337...</vt:lpstr>
      <vt:lpstr>0604 - Bytový dům č.p.337...</vt:lpstr>
      <vt:lpstr>0611 - Elektroinstalace -...</vt:lpstr>
      <vt:lpstr>0612 - Elektroinstalace _...</vt:lpstr>
      <vt:lpstr>0613 - Fotovoltaická elek...</vt:lpstr>
      <vt:lpstr>0621 - BD č.p.3106 - Tope...</vt:lpstr>
      <vt:lpstr>0622 - BD č.p.3106 - MaR ...</vt:lpstr>
      <vt:lpstr>0623 - BD č.p.3106 - Tope...</vt:lpstr>
      <vt:lpstr>0624 - BD č.p.3106 - MaR ...</vt:lpstr>
      <vt:lpstr>0625 - BD č.p.3106 - Tope...</vt:lpstr>
      <vt:lpstr>0626 - BD č.p.3106 - MaR ...</vt:lpstr>
      <vt:lpstr>0631 - BD č.p.3373 - Tope...</vt:lpstr>
      <vt:lpstr>0632 - BD č.p.3373 - MaR ...</vt:lpstr>
      <vt:lpstr>0633 - BD č.p.3373 - Tope...</vt:lpstr>
      <vt:lpstr>0634 - BD č.p.3373 - MaR ...</vt:lpstr>
      <vt:lpstr>0635 - BD č.p.3373 - Tope...</vt:lpstr>
      <vt:lpstr>0636 - BD č.p.3373 - MaR ...</vt:lpstr>
      <vt:lpstr>0637 - BD č.p.3373 - Tope...</vt:lpstr>
      <vt:lpstr>0638 - BD č.p.3373 - MaR ...</vt:lpstr>
      <vt:lpstr>0640 - Vedlejší rozpočtov...</vt:lpstr>
      <vt:lpstr>'0601 - Bytový dům č.p.310...'!Názvy_tisku</vt:lpstr>
      <vt:lpstr>'0602 - Bytový dům č.p.310...'!Názvy_tisku</vt:lpstr>
      <vt:lpstr>'0603 - Bytový dům č.p.337...'!Názvy_tisku</vt:lpstr>
      <vt:lpstr>'0604 - Bytový dům č.p.337...'!Názvy_tisku</vt:lpstr>
      <vt:lpstr>'0611 - Elektroinstalace -...'!Názvy_tisku</vt:lpstr>
      <vt:lpstr>'0612 - Elektroinstalace _...'!Názvy_tisku</vt:lpstr>
      <vt:lpstr>'0613 - Fotovoltaická elek...'!Názvy_tisku</vt:lpstr>
      <vt:lpstr>'0621 - BD č.p.3106 - Tope...'!Názvy_tisku</vt:lpstr>
      <vt:lpstr>'0622 - BD č.p.3106 - MaR ...'!Názvy_tisku</vt:lpstr>
      <vt:lpstr>'0623 - BD č.p.3106 - Tope...'!Názvy_tisku</vt:lpstr>
      <vt:lpstr>'0624 - BD č.p.3106 - MaR ...'!Názvy_tisku</vt:lpstr>
      <vt:lpstr>'0625 - BD č.p.3106 - Tope...'!Názvy_tisku</vt:lpstr>
      <vt:lpstr>'0626 - BD č.p.3106 - MaR ...'!Názvy_tisku</vt:lpstr>
      <vt:lpstr>'0631 - BD č.p.3373 - Tope...'!Názvy_tisku</vt:lpstr>
      <vt:lpstr>'0632 - BD č.p.3373 - MaR ...'!Názvy_tisku</vt:lpstr>
      <vt:lpstr>'0633 - BD č.p.3373 - Tope...'!Názvy_tisku</vt:lpstr>
      <vt:lpstr>'0634 - BD č.p.3373 - MaR ...'!Názvy_tisku</vt:lpstr>
      <vt:lpstr>'0635 - BD č.p.3373 - Tope...'!Názvy_tisku</vt:lpstr>
      <vt:lpstr>'0636 - BD č.p.3373 - MaR ...'!Názvy_tisku</vt:lpstr>
      <vt:lpstr>'0637 - BD č.p.3373 - Tope...'!Názvy_tisku</vt:lpstr>
      <vt:lpstr>'0638 - BD č.p.3373 - MaR ...'!Názvy_tisku</vt:lpstr>
      <vt:lpstr>'0640 - Vedlejší rozpočtov...'!Názvy_tisku</vt:lpstr>
      <vt:lpstr>'Rekapitulace stavby'!Názvy_tisku</vt:lpstr>
      <vt:lpstr>'0601 - Bytový dům č.p.310...'!Oblast_tisku</vt:lpstr>
      <vt:lpstr>'0602 - Bytový dům č.p.310...'!Oblast_tisku</vt:lpstr>
      <vt:lpstr>'0603 - Bytový dům č.p.337...'!Oblast_tisku</vt:lpstr>
      <vt:lpstr>'0604 - Bytový dům č.p.337...'!Oblast_tisku</vt:lpstr>
      <vt:lpstr>'0611 - Elektroinstalace -...'!Oblast_tisku</vt:lpstr>
      <vt:lpstr>'0612 - Elektroinstalace _...'!Oblast_tisku</vt:lpstr>
      <vt:lpstr>'0613 - Fotovoltaická elek...'!Oblast_tisku</vt:lpstr>
      <vt:lpstr>'0621 - BD č.p.3106 - Tope...'!Oblast_tisku</vt:lpstr>
      <vt:lpstr>'0622 - BD č.p.3106 - MaR ...'!Oblast_tisku</vt:lpstr>
      <vt:lpstr>'0623 - BD č.p.3106 - Tope...'!Oblast_tisku</vt:lpstr>
      <vt:lpstr>'0624 - BD č.p.3106 - MaR ...'!Oblast_tisku</vt:lpstr>
      <vt:lpstr>'0625 - BD č.p.3106 - Tope...'!Oblast_tisku</vt:lpstr>
      <vt:lpstr>'0626 - BD č.p.3106 - MaR ...'!Oblast_tisku</vt:lpstr>
      <vt:lpstr>'0631 - BD č.p.3373 - Tope...'!Oblast_tisku</vt:lpstr>
      <vt:lpstr>'0632 - BD č.p.3373 - MaR ...'!Oblast_tisku</vt:lpstr>
      <vt:lpstr>'0633 - BD č.p.3373 - Tope...'!Oblast_tisku</vt:lpstr>
      <vt:lpstr>'0634 - BD č.p.3373 - MaR ...'!Oblast_tisku</vt:lpstr>
      <vt:lpstr>'0635 - BD č.p.3373 - Tope...'!Oblast_tisku</vt:lpstr>
      <vt:lpstr>'0636 - BD č.p.3373 - MaR ...'!Oblast_tisku</vt:lpstr>
      <vt:lpstr>'0637 - BD č.p.3373 - Tope...'!Oblast_tisku</vt:lpstr>
      <vt:lpstr>'0638 - BD č.p.3373 - MaR ...'!Oblast_tisku</vt:lpstr>
      <vt:lpstr>'0640 - Vedlejší rozpočtov...'!Oblast_tisku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ANTONIN-HP\Antonín</dc:creator>
  <cp:lastModifiedBy>Antonín</cp:lastModifiedBy>
  <cp:lastPrinted>2020-03-25T08:54:57Z</cp:lastPrinted>
  <dcterms:created xsi:type="dcterms:W3CDTF">2020-03-25T08:51:01Z</dcterms:created>
  <dcterms:modified xsi:type="dcterms:W3CDTF">2020-03-25T08:55:00Z</dcterms:modified>
</cp:coreProperties>
</file>